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durrahman KARİP.TBB\Desktop\pul\okan\"/>
    </mc:Choice>
  </mc:AlternateContent>
  <bookViews>
    <workbookView xWindow="0" yWindow="0" windowWidth="28800" windowHeight="12345"/>
  </bookViews>
  <sheets>
    <sheet name="Dağıtım ve Kesinti Tablosu" sheetId="1" r:id="rId1"/>
  </sheets>
  <definedNames>
    <definedName name="_xlnm._FilterDatabase" localSheetId="0" hidden="1">'Dağıtım ve Kesinti Tablosu'!$A$3:$N$87</definedName>
    <definedName name="_xlnm.Print_Titles" localSheetId="0">'Dağıtım ve Kesinti Tablosu'!$1:$3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87" i="1" s="1"/>
  <c r="C5" i="1"/>
  <c r="D5" i="1"/>
  <c r="E5" i="1" s="1"/>
  <c r="N5" i="1" s="1"/>
  <c r="M5" i="1"/>
  <c r="C6" i="1"/>
  <c r="C87" i="1" s="1"/>
  <c r="D6" i="1"/>
  <c r="M6" i="1"/>
  <c r="C7" i="1"/>
  <c r="E7" i="1" s="1"/>
  <c r="N7" i="1" s="1"/>
  <c r="D7" i="1"/>
  <c r="M7" i="1"/>
  <c r="C8" i="1"/>
  <c r="D8" i="1"/>
  <c r="E8" i="1"/>
  <c r="N8" i="1" s="1"/>
  <c r="M8" i="1"/>
  <c r="C9" i="1"/>
  <c r="D9" i="1"/>
  <c r="E9" i="1"/>
  <c r="N9" i="1" s="1"/>
  <c r="M9" i="1"/>
  <c r="C10" i="1"/>
  <c r="M10" i="1"/>
  <c r="C11" i="1"/>
  <c r="M11" i="1"/>
  <c r="C12" i="1"/>
  <c r="M12" i="1"/>
  <c r="C13" i="1"/>
  <c r="D13" i="1"/>
  <c r="E13" i="1"/>
  <c r="N13" i="1" s="1"/>
  <c r="M13" i="1"/>
  <c r="C14" i="1"/>
  <c r="D14" i="1"/>
  <c r="E14" i="1"/>
  <c r="N14" i="1" s="1"/>
  <c r="M14" i="1"/>
  <c r="C15" i="1"/>
  <c r="M15" i="1"/>
  <c r="C16" i="1"/>
  <c r="M16" i="1"/>
  <c r="C17" i="1"/>
  <c r="D17" i="1"/>
  <c r="E17" i="1" s="1"/>
  <c r="N17" i="1" s="1"/>
  <c r="M17" i="1"/>
  <c r="C18" i="1"/>
  <c r="E18" i="1" s="1"/>
  <c r="N18" i="1" s="1"/>
  <c r="D18" i="1"/>
  <c r="M18" i="1"/>
  <c r="C19" i="1"/>
  <c r="E19" i="1" s="1"/>
  <c r="N19" i="1" s="1"/>
  <c r="D19" i="1"/>
  <c r="M19" i="1"/>
  <c r="C20" i="1"/>
  <c r="D20" i="1"/>
  <c r="E20" i="1"/>
  <c r="N20" i="1" s="1"/>
  <c r="M20" i="1"/>
  <c r="C21" i="1"/>
  <c r="D21" i="1"/>
  <c r="E21" i="1"/>
  <c r="N21" i="1" s="1"/>
  <c r="M21" i="1"/>
  <c r="C22" i="1"/>
  <c r="M22" i="1"/>
  <c r="C23" i="1"/>
  <c r="M23" i="1"/>
  <c r="C24" i="1"/>
  <c r="M24" i="1"/>
  <c r="C25" i="1"/>
  <c r="D25" i="1"/>
  <c r="E25" i="1"/>
  <c r="N25" i="1" s="1"/>
  <c r="M25" i="1"/>
  <c r="C26" i="1"/>
  <c r="D26" i="1"/>
  <c r="E26" i="1"/>
  <c r="N26" i="1" s="1"/>
  <c r="M26" i="1"/>
  <c r="C27" i="1"/>
  <c r="M27" i="1"/>
  <c r="C28" i="1"/>
  <c r="M28" i="1"/>
  <c r="C29" i="1"/>
  <c r="D29" i="1"/>
  <c r="E29" i="1" s="1"/>
  <c r="N29" i="1" s="1"/>
  <c r="M29" i="1"/>
  <c r="C30" i="1"/>
  <c r="E30" i="1" s="1"/>
  <c r="N30" i="1" s="1"/>
  <c r="D30" i="1"/>
  <c r="M30" i="1"/>
  <c r="C31" i="1"/>
  <c r="E31" i="1" s="1"/>
  <c r="N31" i="1" s="1"/>
  <c r="D31" i="1"/>
  <c r="M31" i="1"/>
  <c r="C32" i="1"/>
  <c r="D32" i="1"/>
  <c r="E32" i="1"/>
  <c r="N32" i="1" s="1"/>
  <c r="M32" i="1"/>
  <c r="C33" i="1"/>
  <c r="D33" i="1"/>
  <c r="E33" i="1"/>
  <c r="N33" i="1" s="1"/>
  <c r="M33" i="1"/>
  <c r="C34" i="1"/>
  <c r="M34" i="1"/>
  <c r="C35" i="1"/>
  <c r="M35" i="1"/>
  <c r="C36" i="1"/>
  <c r="M36" i="1"/>
  <c r="C37" i="1"/>
  <c r="D37" i="1"/>
  <c r="E37" i="1"/>
  <c r="N37" i="1" s="1"/>
  <c r="M37" i="1"/>
  <c r="C38" i="1"/>
  <c r="D38" i="1"/>
  <c r="E38" i="1"/>
  <c r="N38" i="1" s="1"/>
  <c r="M38" i="1"/>
  <c r="C39" i="1"/>
  <c r="M39" i="1"/>
  <c r="C40" i="1"/>
  <c r="M40" i="1"/>
  <c r="C41" i="1"/>
  <c r="D41" i="1"/>
  <c r="E41" i="1" s="1"/>
  <c r="N41" i="1" s="1"/>
  <c r="M41" i="1"/>
  <c r="C42" i="1"/>
  <c r="E42" i="1" s="1"/>
  <c r="N42" i="1" s="1"/>
  <c r="D42" i="1"/>
  <c r="M42" i="1"/>
  <c r="C43" i="1"/>
  <c r="E43" i="1" s="1"/>
  <c r="N43" i="1" s="1"/>
  <c r="D43" i="1"/>
  <c r="M43" i="1"/>
  <c r="C44" i="1"/>
  <c r="D44" i="1"/>
  <c r="E44" i="1"/>
  <c r="N44" i="1" s="1"/>
  <c r="M44" i="1"/>
  <c r="C45" i="1"/>
  <c r="D45" i="1"/>
  <c r="E45" i="1"/>
  <c r="N45" i="1" s="1"/>
  <c r="M45" i="1"/>
  <c r="C46" i="1"/>
  <c r="M46" i="1"/>
  <c r="C47" i="1"/>
  <c r="M47" i="1"/>
  <c r="C48" i="1"/>
  <c r="M48" i="1"/>
  <c r="C49" i="1"/>
  <c r="D49" i="1"/>
  <c r="E49" i="1"/>
  <c r="N49" i="1" s="1"/>
  <c r="M49" i="1"/>
  <c r="C50" i="1"/>
  <c r="D50" i="1"/>
  <c r="E50" i="1"/>
  <c r="N50" i="1" s="1"/>
  <c r="M50" i="1"/>
  <c r="C51" i="1"/>
  <c r="M51" i="1"/>
  <c r="C52" i="1"/>
  <c r="M52" i="1"/>
  <c r="C53" i="1"/>
  <c r="D53" i="1"/>
  <c r="E53" i="1" s="1"/>
  <c r="N53" i="1" s="1"/>
  <c r="M53" i="1"/>
  <c r="C54" i="1"/>
  <c r="E54" i="1" s="1"/>
  <c r="N54" i="1" s="1"/>
  <c r="D54" i="1"/>
  <c r="M54" i="1"/>
  <c r="C55" i="1"/>
  <c r="E55" i="1" s="1"/>
  <c r="N55" i="1" s="1"/>
  <c r="D55" i="1"/>
  <c r="M55" i="1"/>
  <c r="C56" i="1"/>
  <c r="D56" i="1"/>
  <c r="E56" i="1"/>
  <c r="N56" i="1" s="1"/>
  <c r="M56" i="1"/>
  <c r="C57" i="1"/>
  <c r="D57" i="1"/>
  <c r="E57" i="1"/>
  <c r="N57" i="1" s="1"/>
  <c r="M57" i="1"/>
  <c r="C58" i="1"/>
  <c r="M58" i="1"/>
  <c r="C59" i="1"/>
  <c r="E59" i="1" s="1"/>
  <c r="N59" i="1" s="1"/>
  <c r="D59" i="1"/>
  <c r="M59" i="1"/>
  <c r="C60" i="1"/>
  <c r="M60" i="1"/>
  <c r="C61" i="1"/>
  <c r="D61" i="1"/>
  <c r="E61" i="1"/>
  <c r="N61" i="1" s="1"/>
  <c r="M61" i="1"/>
  <c r="C62" i="1"/>
  <c r="D62" i="1"/>
  <c r="E62" i="1"/>
  <c r="N62" i="1" s="1"/>
  <c r="M62" i="1"/>
  <c r="C63" i="1"/>
  <c r="M63" i="1"/>
  <c r="C64" i="1"/>
  <c r="M64" i="1"/>
  <c r="C65" i="1"/>
  <c r="D65" i="1"/>
  <c r="E65" i="1" s="1"/>
  <c r="N65" i="1" s="1"/>
  <c r="M65" i="1"/>
  <c r="C66" i="1"/>
  <c r="E66" i="1" s="1"/>
  <c r="N66" i="1" s="1"/>
  <c r="D66" i="1"/>
  <c r="M66" i="1"/>
  <c r="C67" i="1"/>
  <c r="E67" i="1" s="1"/>
  <c r="N67" i="1" s="1"/>
  <c r="D67" i="1"/>
  <c r="M67" i="1"/>
  <c r="C68" i="1"/>
  <c r="D68" i="1"/>
  <c r="E68" i="1"/>
  <c r="N68" i="1" s="1"/>
  <c r="M68" i="1"/>
  <c r="C69" i="1"/>
  <c r="D69" i="1"/>
  <c r="E69" i="1"/>
  <c r="N69" i="1" s="1"/>
  <c r="M69" i="1"/>
  <c r="C70" i="1"/>
  <c r="M70" i="1"/>
  <c r="C71" i="1"/>
  <c r="E71" i="1" s="1"/>
  <c r="N71" i="1" s="1"/>
  <c r="D71" i="1"/>
  <c r="M71" i="1"/>
  <c r="C72" i="1"/>
  <c r="M72" i="1"/>
  <c r="C73" i="1"/>
  <c r="D73" i="1"/>
  <c r="E73" i="1"/>
  <c r="N73" i="1" s="1"/>
  <c r="M73" i="1"/>
  <c r="C74" i="1"/>
  <c r="D74" i="1"/>
  <c r="E74" i="1"/>
  <c r="N74" i="1" s="1"/>
  <c r="M74" i="1"/>
  <c r="C75" i="1"/>
  <c r="M75" i="1"/>
  <c r="C76" i="1"/>
  <c r="M76" i="1"/>
  <c r="C77" i="1"/>
  <c r="D77" i="1"/>
  <c r="E77" i="1" s="1"/>
  <c r="N77" i="1" s="1"/>
  <c r="M77" i="1"/>
  <c r="C78" i="1"/>
  <c r="E78" i="1" s="1"/>
  <c r="N78" i="1" s="1"/>
  <c r="D78" i="1"/>
  <c r="M78" i="1"/>
  <c r="C79" i="1"/>
  <c r="E79" i="1" s="1"/>
  <c r="N79" i="1" s="1"/>
  <c r="D79" i="1"/>
  <c r="M79" i="1"/>
  <c r="C80" i="1"/>
  <c r="D80" i="1"/>
  <c r="E80" i="1"/>
  <c r="N80" i="1" s="1"/>
  <c r="M80" i="1"/>
  <c r="C81" i="1"/>
  <c r="D81" i="1"/>
  <c r="E81" i="1"/>
  <c r="N81" i="1" s="1"/>
  <c r="M81" i="1"/>
  <c r="C82" i="1"/>
  <c r="M82" i="1"/>
  <c r="C83" i="1"/>
  <c r="E83" i="1" s="1"/>
  <c r="N83" i="1" s="1"/>
  <c r="D83" i="1"/>
  <c r="M83" i="1"/>
  <c r="C84" i="1"/>
  <c r="M84" i="1"/>
  <c r="C85" i="1"/>
  <c r="D85" i="1"/>
  <c r="E85" i="1"/>
  <c r="N85" i="1" s="1"/>
  <c r="M85" i="1"/>
  <c r="C86" i="1"/>
  <c r="D86" i="1"/>
  <c r="E86" i="1"/>
  <c r="N86" i="1" s="1"/>
  <c r="M86" i="1"/>
  <c r="B87" i="1"/>
  <c r="D4" i="1" s="1"/>
  <c r="F87" i="1"/>
  <c r="G87" i="1"/>
  <c r="H87" i="1"/>
  <c r="I87" i="1"/>
  <c r="J87" i="1"/>
  <c r="K87" i="1"/>
  <c r="L87" i="1"/>
  <c r="E10" i="1" l="1"/>
  <c r="N10" i="1" s="1"/>
  <c r="E72" i="1"/>
  <c r="N72" i="1" s="1"/>
  <c r="E47" i="1"/>
  <c r="N47" i="1" s="1"/>
  <c r="E4" i="1"/>
  <c r="E70" i="1"/>
  <c r="N70" i="1" s="1"/>
  <c r="E84" i="1"/>
  <c r="N84" i="1" s="1"/>
  <c r="D47" i="1"/>
  <c r="D35" i="1"/>
  <c r="E35" i="1" s="1"/>
  <c r="N35" i="1" s="1"/>
  <c r="D23" i="1"/>
  <c r="E23" i="1" s="1"/>
  <c r="N23" i="1" s="1"/>
  <c r="D11" i="1"/>
  <c r="D87" i="1" s="1"/>
  <c r="E6" i="1"/>
  <c r="N6" i="1" s="1"/>
  <c r="D75" i="1"/>
  <c r="E75" i="1" s="1"/>
  <c r="N75" i="1" s="1"/>
  <c r="D63" i="1"/>
  <c r="E63" i="1" s="1"/>
  <c r="N63" i="1" s="1"/>
  <c r="D51" i="1"/>
  <c r="E51" i="1" s="1"/>
  <c r="N51" i="1" s="1"/>
  <c r="D39" i="1"/>
  <c r="E39" i="1" s="1"/>
  <c r="N39" i="1" s="1"/>
  <c r="D27" i="1"/>
  <c r="E27" i="1" s="1"/>
  <c r="N27" i="1" s="1"/>
  <c r="D15" i="1"/>
  <c r="E15" i="1" s="1"/>
  <c r="N15" i="1" s="1"/>
  <c r="D82" i="1"/>
  <c r="E82" i="1" s="1"/>
  <c r="N82" i="1" s="1"/>
  <c r="D70" i="1"/>
  <c r="D58" i="1"/>
  <c r="E58" i="1" s="1"/>
  <c r="N58" i="1" s="1"/>
  <c r="D46" i="1"/>
  <c r="E46" i="1" s="1"/>
  <c r="N46" i="1" s="1"/>
  <c r="D34" i="1"/>
  <c r="E34" i="1" s="1"/>
  <c r="N34" i="1" s="1"/>
  <c r="D22" i="1"/>
  <c r="E22" i="1" s="1"/>
  <c r="N22" i="1" s="1"/>
  <c r="D10" i="1"/>
  <c r="D84" i="1"/>
  <c r="D72" i="1"/>
  <c r="D60" i="1"/>
  <c r="E60" i="1" s="1"/>
  <c r="N60" i="1" s="1"/>
  <c r="D48" i="1"/>
  <c r="E48" i="1" s="1"/>
  <c r="N48" i="1" s="1"/>
  <c r="D36" i="1"/>
  <c r="E36" i="1" s="1"/>
  <c r="N36" i="1" s="1"/>
  <c r="D24" i="1"/>
  <c r="E24" i="1" s="1"/>
  <c r="N24" i="1" s="1"/>
  <c r="D12" i="1"/>
  <c r="E12" i="1" s="1"/>
  <c r="N12" i="1" s="1"/>
  <c r="D76" i="1"/>
  <c r="E76" i="1" s="1"/>
  <c r="N76" i="1" s="1"/>
  <c r="D64" i="1"/>
  <c r="E64" i="1" s="1"/>
  <c r="N64" i="1" s="1"/>
  <c r="D52" i="1"/>
  <c r="E52" i="1" s="1"/>
  <c r="N52" i="1" s="1"/>
  <c r="D40" i="1"/>
  <c r="E40" i="1" s="1"/>
  <c r="N40" i="1" s="1"/>
  <c r="D28" i="1"/>
  <c r="E28" i="1" s="1"/>
  <c r="N28" i="1" s="1"/>
  <c r="D16" i="1"/>
  <c r="E16" i="1" s="1"/>
  <c r="N16" i="1" s="1"/>
  <c r="N4" i="1" l="1"/>
  <c r="E11" i="1"/>
  <c r="N11" i="1" s="1"/>
  <c r="E87" i="1" l="1"/>
  <c r="N87" i="1"/>
</calcChain>
</file>

<file path=xl/sharedStrings.xml><?xml version="1.0" encoding="utf-8"?>
<sst xmlns="http://schemas.openxmlformats.org/spreadsheetml/2006/main" count="99" uniqueCount="99">
  <si>
    <t>TOPLAM</t>
  </si>
  <si>
    <t>DÜZCE BAROSU</t>
  </si>
  <si>
    <t>OSMANİYE BAROSU</t>
  </si>
  <si>
    <t>KİLİS BAROSU</t>
  </si>
  <si>
    <t>KARABÜK BAROSU</t>
  </si>
  <si>
    <t>YALOVA BAROSU</t>
  </si>
  <si>
    <t>IĞDIR BAROSU</t>
  </si>
  <si>
    <t>ARDAHAN BAROSU</t>
  </si>
  <si>
    <t>BARTIN BAROSU</t>
  </si>
  <si>
    <t>ŞIRNAK BAROSU</t>
  </si>
  <si>
    <t>BATMAN BAROSU</t>
  </si>
  <si>
    <t>KIRIKKALE BAROSU</t>
  </si>
  <si>
    <t>KARAMAN BAROSU</t>
  </si>
  <si>
    <t>BAYBURT BAROSU</t>
  </si>
  <si>
    <t>AKSARAY BAROSU</t>
  </si>
  <si>
    <t>ZONGULDAK BAROSU</t>
  </si>
  <si>
    <t>YOZGAT BAROSU</t>
  </si>
  <si>
    <t>VAN BAROSU</t>
  </si>
  <si>
    <t>UŞAK BAROSU</t>
  </si>
  <si>
    <t>ŞANLIURFA BAROSU</t>
  </si>
  <si>
    <t>TUNCELİ BAROSU</t>
  </si>
  <si>
    <t>TRABZON BAROSU</t>
  </si>
  <si>
    <t>TOKAT BAROSU</t>
  </si>
  <si>
    <t>TEKİRDAĞ BAROSU</t>
  </si>
  <si>
    <t>SİVAS BAROSU</t>
  </si>
  <si>
    <t>SİNOP BAROSU</t>
  </si>
  <si>
    <t>SİİRT BAROSU</t>
  </si>
  <si>
    <t>SAMSUN BAROSU</t>
  </si>
  <si>
    <t>SAKARYA BAROSU</t>
  </si>
  <si>
    <t>RİZE BAROSU</t>
  </si>
  <si>
    <t>ORDU BAROSU</t>
  </si>
  <si>
    <t>NİĞDE BAROSU</t>
  </si>
  <si>
    <t>NEVŞEHİR BAROSU</t>
  </si>
  <si>
    <t>MUŞ BAROSU</t>
  </si>
  <si>
    <t>MUĞLA BAROSU</t>
  </si>
  <si>
    <t>MARDİN BAROSU</t>
  </si>
  <si>
    <t>KAHRAMANMARAŞ BAROSU</t>
  </si>
  <si>
    <t>MANİSA BAROSU</t>
  </si>
  <si>
    <t>MALATYA BAROSU</t>
  </si>
  <si>
    <t>KÜTAHYA BAROSU</t>
  </si>
  <si>
    <t>KONYA BAROSU</t>
  </si>
  <si>
    <t>KOCAELİ BAROSU</t>
  </si>
  <si>
    <t>KIRŞEHİR BAROSU</t>
  </si>
  <si>
    <t>KIRKLARELİ BAROSU</t>
  </si>
  <si>
    <t>KAYSERİ BAROSU</t>
  </si>
  <si>
    <t>KASTAMONU BAROSU</t>
  </si>
  <si>
    <t>KARS BAROSU</t>
  </si>
  <si>
    <t>İZMİR BAROSU</t>
  </si>
  <si>
    <t>İSTANBUL 2 NOLU BAROSU</t>
  </si>
  <si>
    <t>İSTANBUL BAROSU</t>
  </si>
  <si>
    <t>MERSİN BAROSU</t>
  </si>
  <si>
    <t>ISPARTA BAROSU</t>
  </si>
  <si>
    <t>HATAY BAROSU</t>
  </si>
  <si>
    <t>HAKKARİ BAROSU</t>
  </si>
  <si>
    <t>GÜMÜŞHANE BAROSU</t>
  </si>
  <si>
    <t>GİRESUN BAROSU</t>
  </si>
  <si>
    <t>GAZİANTEP BAROSU</t>
  </si>
  <si>
    <t>ESKİŞEHİR BAROSU</t>
  </si>
  <si>
    <t>ERZURUM BAROSU</t>
  </si>
  <si>
    <t>ERZİNCAN BAROSU</t>
  </si>
  <si>
    <t>ELAZIĞ BAROSU</t>
  </si>
  <si>
    <t>EDİRNE BAROSU</t>
  </si>
  <si>
    <t>DİYARBAKIR BAROSU</t>
  </si>
  <si>
    <t>DENİZLİ BAROSU</t>
  </si>
  <si>
    <t>ÇORUM BAROSU</t>
  </si>
  <si>
    <t>ÇANKIRI BAROSU</t>
  </si>
  <si>
    <t>ÇANAKKALE BAROSU</t>
  </si>
  <si>
    <t>BURSA BAROSU</t>
  </si>
  <si>
    <t>BURDUR BAROSU</t>
  </si>
  <si>
    <t>BOLU BAROSU</t>
  </si>
  <si>
    <t>BİTLİS BAROSU</t>
  </si>
  <si>
    <t>BİNGÖL BAROSU</t>
  </si>
  <si>
    <t>BİLECİK BAROSU</t>
  </si>
  <si>
    <t>BALIKESİR BAROSU</t>
  </si>
  <si>
    <t>AYDIN BAROSU</t>
  </si>
  <si>
    <t>ARTVİN BAROSU</t>
  </si>
  <si>
    <t>ANTALYA BAROSU</t>
  </si>
  <si>
    <t>ANKARA 2 NOLU BAROSU</t>
  </si>
  <si>
    <t>ANKARA BAROSU</t>
  </si>
  <si>
    <t>AMASYA BAROSU</t>
  </si>
  <si>
    <t>AĞRI BAROSU</t>
  </si>
  <si>
    <t>AFYONKARAHİSAR BAROSU</t>
  </si>
  <si>
    <t>ADIYAMAN BAROSU</t>
  </si>
  <si>
    <t>ADANA BAROSU</t>
  </si>
  <si>
    <t>KALAN
( I - II )</t>
  </si>
  <si>
    <t xml:space="preserve">
( II )
KESİNTİLER
TOPLAMI
(A+B+C+E+F+G)</t>
  </si>
  <si>
    <t>TBB-SYDF
LİTAİ HOTEL
ALACAKLARI
(31/12/2023)
( G )</t>
  </si>
  <si>
    <t>TBB İKT.İŞL.
ALACAKLARI
(10/01/2024)
( F )</t>
  </si>
  <si>
    <t>VEKALET
PULU
AVANS KESİNTİSİ
(10/01/2024)
( E )</t>
  </si>
  <si>
    <t>GAYRİMENKUL
VERGİ ÖDEMESİ
ALACAKLARI
(10/01/2024)
( D )</t>
  </si>
  <si>
    <t>BİNA
SİGORTA
ALACAKLARI
(10/01/2024)
( C )</t>
  </si>
  <si>
    <t>Ö.YARDIMI 
BORCU
(10/01/2024)
( B )</t>
  </si>
  <si>
    <t>KESENEK
BORCU
(10/01/2024)
( A )</t>
  </si>
  <si>
    <t>( I )
TOPLAM
DAĞITIM
( 1 + 2 )</t>
  </si>
  <si>
    <t>AV.SAYISINA
GÖRE DAĞITIM
( 2 )</t>
  </si>
  <si>
    <t>% 30
EŞİT DAĞITIM
( 1 )</t>
  </si>
  <si>
    <t>AVUKAT
SAYISI</t>
  </si>
  <si>
    <t>BARO İSMİ</t>
  </si>
  <si>
    <t>2023 YILI STAJ KREDİ YÖNETMELİĞİ
23.MADDESİ GEREĞİNCE YAPILAN DAĞITIM VE KESİNTİ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</si>
</sst>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6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3" fontId="3" fillId="2" borderId="3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right" vertical="center"/>
    </xf>
    <xf numFmtId="164" fontId="3" fillId="2" borderId="4" xfId="1" applyNumberFormat="1" applyFont="1" applyFill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164" fontId="3" fillId="2" borderId="7" xfId="1" applyNumberFormat="1" applyFont="1" applyFill="1" applyBorder="1" applyAlignment="1">
      <alignment vertical="center"/>
    </xf>
    <xf numFmtId="3" fontId="2" fillId="0" borderId="7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164" fontId="2" fillId="0" borderId="11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164" fontId="3" fillId="2" borderId="12" xfId="1" applyNumberFormat="1" applyFont="1" applyFill="1" applyBorder="1" applyAlignment="1">
      <alignment vertical="center"/>
    </xf>
    <xf numFmtId="3" fontId="2" fillId="0" borderId="12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164" fontId="2" fillId="0" borderId="16" xfId="1" applyNumberFormat="1" applyFont="1" applyBorder="1" applyAlignment="1">
      <alignment vertical="center"/>
    </xf>
    <xf numFmtId="164" fontId="2" fillId="0" borderId="17" xfId="1" applyNumberFormat="1" applyFont="1" applyBorder="1" applyAlignment="1">
      <alignment vertical="center"/>
    </xf>
    <xf numFmtId="164" fontId="3" fillId="2" borderId="17" xfId="1" applyNumberFormat="1" applyFont="1" applyFill="1" applyBorder="1" applyAlignment="1">
      <alignment vertical="center"/>
    </xf>
    <xf numFmtId="3" fontId="2" fillId="0" borderId="17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19" xfId="1" applyNumberFormat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164" fontId="3" fillId="2" borderId="20" xfId="1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</cellXfs>
  <cellStyles count="2">
    <cellStyle name="Normal" xfId="0" builtinId="0"/>
    <cellStyle name="Normal_CMUK Dağılımı" xfId="1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7"/>
  <sheetViews>
    <sheetView tabSelected="1" workbookViewId="0">
      <pane xSplit="1" ySplit="3" topLeftCell="B4" activePane="bottomRight" state="frozen"/>
      <selection sqref="A1:M1"/>
      <selection pane="topRight" sqref="A1:M1"/>
      <selection pane="bottomLeft" sqref="A1:M1"/>
      <selection pane="bottomRight" activeCell="B4" sqref="B4"/>
    </sheetView>
  </sheetViews>
  <sheetFormatPr defaultColWidth="8" defaultRowHeight="12.75" x14ac:dyDescent="0.25"/>
  <cols>
    <col min="1" max="1" width="26.42578125" style="1" customWidth="1"/>
    <col min="2" max="2" width="8.42578125" style="3" customWidth="1"/>
    <col min="3" max="5" width="19.7109375" style="2" customWidth="1"/>
    <col min="6" max="14" width="16.5703125" style="2" customWidth="1"/>
    <col min="15" max="15" width="21.85546875" style="1" bestFit="1" customWidth="1"/>
    <col min="16" max="16384" width="8" style="1"/>
  </cols>
  <sheetData>
    <row r="1" spans="1:14" ht="56.25" customHeight="1" thickBot="1" x14ac:dyDescent="0.3">
      <c r="A1" s="40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8"/>
    </row>
    <row r="2" spans="1:14" ht="31.5" customHeight="1" x14ac:dyDescent="0.25">
      <c r="A2" s="37" t="s">
        <v>97</v>
      </c>
      <c r="B2" s="36" t="s">
        <v>96</v>
      </c>
      <c r="C2" s="35" t="s">
        <v>95</v>
      </c>
      <c r="D2" s="35" t="s">
        <v>94</v>
      </c>
      <c r="E2" s="35" t="s">
        <v>93</v>
      </c>
      <c r="F2" s="35" t="s">
        <v>92</v>
      </c>
      <c r="G2" s="35" t="s">
        <v>91</v>
      </c>
      <c r="H2" s="35" t="s">
        <v>90</v>
      </c>
      <c r="I2" s="35" t="s">
        <v>89</v>
      </c>
      <c r="J2" s="35" t="s">
        <v>88</v>
      </c>
      <c r="K2" s="35" t="s">
        <v>87</v>
      </c>
      <c r="L2" s="35" t="s">
        <v>86</v>
      </c>
      <c r="M2" s="35" t="s">
        <v>85</v>
      </c>
      <c r="N2" s="35" t="s">
        <v>84</v>
      </c>
    </row>
    <row r="3" spans="1:14" s="30" customFormat="1" ht="57" customHeight="1" thickBot="1" x14ac:dyDescent="0.3">
      <c r="A3" s="34"/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</row>
    <row r="4" spans="1:14" ht="18" customHeight="1" x14ac:dyDescent="0.25">
      <c r="A4" s="29" t="s">
        <v>83</v>
      </c>
      <c r="B4" s="28">
        <v>4460</v>
      </c>
      <c r="C4" s="26">
        <v>1316965.6000000001</v>
      </c>
      <c r="D4" s="26">
        <f>ROUND((163962217.2/$B$87*B4),2)</f>
        <v>3936879.81</v>
      </c>
      <c r="E4" s="27">
        <f>C4+D4</f>
        <v>5253845.41</v>
      </c>
      <c r="F4" s="26">
        <v>714000</v>
      </c>
      <c r="G4" s="26">
        <v>357000</v>
      </c>
      <c r="H4" s="26"/>
      <c r="I4" s="26"/>
      <c r="J4" s="26"/>
      <c r="K4" s="25"/>
      <c r="L4" s="25"/>
      <c r="M4" s="24">
        <f>SUM(F4:L4)</f>
        <v>1071000</v>
      </c>
      <c r="N4" s="23">
        <f>E4-M4</f>
        <v>4182845.41</v>
      </c>
    </row>
    <row r="5" spans="1:14" ht="18" customHeight="1" x14ac:dyDescent="0.25">
      <c r="A5" s="22" t="s">
        <v>82</v>
      </c>
      <c r="B5" s="21">
        <v>532</v>
      </c>
      <c r="C5" s="19">
        <f>$C$4</f>
        <v>1316965.6000000001</v>
      </c>
      <c r="D5" s="19">
        <f>ROUND((163962217.2/$B$87*B5),2)</f>
        <v>469600.91</v>
      </c>
      <c r="E5" s="20">
        <f>C5+D5</f>
        <v>1786566.51</v>
      </c>
      <c r="F5" s="19">
        <v>87696</v>
      </c>
      <c r="G5" s="19">
        <v>43848</v>
      </c>
      <c r="H5" s="19"/>
      <c r="I5" s="19"/>
      <c r="J5" s="19"/>
      <c r="K5" s="18">
        <v>2155.09</v>
      </c>
      <c r="L5" s="18"/>
      <c r="M5" s="17">
        <f>SUM(F5:L5)</f>
        <v>133699.09</v>
      </c>
      <c r="N5" s="16">
        <f>E5-M5</f>
        <v>1652867.42</v>
      </c>
    </row>
    <row r="6" spans="1:14" ht="18" customHeight="1" x14ac:dyDescent="0.25">
      <c r="A6" s="22" t="s">
        <v>81</v>
      </c>
      <c r="B6" s="21">
        <v>754</v>
      </c>
      <c r="C6" s="19">
        <f>$C$4</f>
        <v>1316965.6000000001</v>
      </c>
      <c r="D6" s="19">
        <f>ROUND((163962217.2/$B$87*B6),2)</f>
        <v>665562.18999999994</v>
      </c>
      <c r="E6" s="20">
        <f>C6+D6</f>
        <v>1982527.79</v>
      </c>
      <c r="F6" s="19">
        <v>119616</v>
      </c>
      <c r="G6" s="19">
        <v>59808</v>
      </c>
      <c r="H6" s="19"/>
      <c r="I6" s="19"/>
      <c r="J6" s="19"/>
      <c r="K6" s="18">
        <v>17645.27</v>
      </c>
      <c r="L6" s="18"/>
      <c r="M6" s="17">
        <f>SUM(F6:L6)</f>
        <v>197069.27</v>
      </c>
      <c r="N6" s="16">
        <f>E6-M6</f>
        <v>1785458.52</v>
      </c>
    </row>
    <row r="7" spans="1:14" ht="18" customHeight="1" x14ac:dyDescent="0.25">
      <c r="A7" s="22" t="s">
        <v>80</v>
      </c>
      <c r="B7" s="21">
        <v>263</v>
      </c>
      <c r="C7" s="19">
        <f>$C$4</f>
        <v>1316965.6000000001</v>
      </c>
      <c r="D7" s="19">
        <f>ROUND((163962217.2/$B$87*B7),2)</f>
        <v>232152.33</v>
      </c>
      <c r="E7" s="20">
        <f>C7+D7</f>
        <v>1549117.9300000002</v>
      </c>
      <c r="F7" s="19">
        <v>43176</v>
      </c>
      <c r="G7" s="19">
        <v>21588</v>
      </c>
      <c r="H7" s="19"/>
      <c r="I7" s="19">
        <v>6903.92</v>
      </c>
      <c r="J7" s="19">
        <v>100000</v>
      </c>
      <c r="K7" s="18"/>
      <c r="L7" s="18"/>
      <c r="M7" s="17">
        <f>SUM(F7:L7)</f>
        <v>171667.91999999998</v>
      </c>
      <c r="N7" s="16">
        <f>E7-M7</f>
        <v>1377450.0100000002</v>
      </c>
    </row>
    <row r="8" spans="1:14" ht="18" customHeight="1" x14ac:dyDescent="0.25">
      <c r="A8" s="22" t="s">
        <v>79</v>
      </c>
      <c r="B8" s="21">
        <v>360</v>
      </c>
      <c r="C8" s="19">
        <f>$C$4</f>
        <v>1316965.6000000001</v>
      </c>
      <c r="D8" s="19">
        <f>ROUND((163962217.2/$B$87*B8),2)</f>
        <v>317775.05</v>
      </c>
      <c r="E8" s="20">
        <f>C8+D8</f>
        <v>1634740.6500000001</v>
      </c>
      <c r="F8" s="19">
        <v>54768</v>
      </c>
      <c r="G8" s="19">
        <v>27384</v>
      </c>
      <c r="H8" s="19"/>
      <c r="I8" s="19">
        <v>3406.32</v>
      </c>
      <c r="J8" s="19">
        <v>150000</v>
      </c>
      <c r="K8" s="18">
        <v>355</v>
      </c>
      <c r="L8" s="18"/>
      <c r="M8" s="17">
        <f>SUM(F8:L8)</f>
        <v>235913.32</v>
      </c>
      <c r="N8" s="16">
        <f>E8-M8</f>
        <v>1398827.33</v>
      </c>
    </row>
    <row r="9" spans="1:14" ht="18" customHeight="1" x14ac:dyDescent="0.25">
      <c r="A9" s="22" t="s">
        <v>78</v>
      </c>
      <c r="B9" s="21">
        <v>23684</v>
      </c>
      <c r="C9" s="19">
        <f>$C$4</f>
        <v>1316965.6000000001</v>
      </c>
      <c r="D9" s="19">
        <f>ROUND((163962217.2/$B$87*B9),2)</f>
        <v>20906067.609999999</v>
      </c>
      <c r="E9" s="20">
        <f>C9+D9</f>
        <v>22223033.210000001</v>
      </c>
      <c r="F9" s="19">
        <v>3783024</v>
      </c>
      <c r="G9" s="19">
        <v>1891512</v>
      </c>
      <c r="H9" s="19"/>
      <c r="I9" s="19">
        <v>43846</v>
      </c>
      <c r="J9" s="19">
        <v>3160000</v>
      </c>
      <c r="K9" s="18">
        <v>1730.57</v>
      </c>
      <c r="L9" s="18">
        <v>173927</v>
      </c>
      <c r="M9" s="17">
        <f>SUM(F9:L9)</f>
        <v>9054039.5700000003</v>
      </c>
      <c r="N9" s="16">
        <f>E9-M9</f>
        <v>13168993.640000001</v>
      </c>
    </row>
    <row r="10" spans="1:14" ht="18" customHeight="1" x14ac:dyDescent="0.25">
      <c r="A10" s="22" t="s">
        <v>77</v>
      </c>
      <c r="B10" s="21">
        <v>2295</v>
      </c>
      <c r="C10" s="19">
        <f>$C$4</f>
        <v>1316965.6000000001</v>
      </c>
      <c r="D10" s="19">
        <f>ROUND((163962217.2/$B$87*B10),2)</f>
        <v>2025815.96</v>
      </c>
      <c r="E10" s="20">
        <f>C10+D10</f>
        <v>3342781.56</v>
      </c>
      <c r="F10" s="19">
        <v>348936</v>
      </c>
      <c r="G10" s="19">
        <v>174468</v>
      </c>
      <c r="H10" s="19"/>
      <c r="I10" s="19"/>
      <c r="J10" s="19"/>
      <c r="K10" s="18"/>
      <c r="L10" s="18"/>
      <c r="M10" s="17">
        <f>SUM(F10:L10)</f>
        <v>523404</v>
      </c>
      <c r="N10" s="16">
        <f>E10-M10</f>
        <v>2819377.56</v>
      </c>
    </row>
    <row r="11" spans="1:14" ht="18" customHeight="1" x14ac:dyDescent="0.25">
      <c r="A11" s="22" t="s">
        <v>76</v>
      </c>
      <c r="B11" s="21">
        <v>7141</v>
      </c>
      <c r="C11" s="19">
        <f>$C$4</f>
        <v>1316965.6000000001</v>
      </c>
      <c r="D11" s="19">
        <f>ROUND((163962217.2/$B$87*B11),2)</f>
        <v>6303421.25</v>
      </c>
      <c r="E11" s="20">
        <f>C11+D11</f>
        <v>7620386.8499999996</v>
      </c>
      <c r="F11" s="19">
        <v>1113840</v>
      </c>
      <c r="G11" s="19">
        <v>556920</v>
      </c>
      <c r="H11" s="19"/>
      <c r="I11" s="19">
        <v>57414.36</v>
      </c>
      <c r="J11" s="19"/>
      <c r="K11" s="18">
        <v>77666.8</v>
      </c>
      <c r="L11" s="18"/>
      <c r="M11" s="17">
        <f>SUM(F11:L11)</f>
        <v>1805841.1600000001</v>
      </c>
      <c r="N11" s="16">
        <f>E11-M11</f>
        <v>5814545.6899999995</v>
      </c>
    </row>
    <row r="12" spans="1:14" ht="18" customHeight="1" x14ac:dyDescent="0.25">
      <c r="A12" s="22" t="s">
        <v>75</v>
      </c>
      <c r="B12" s="21">
        <v>135</v>
      </c>
      <c r="C12" s="19">
        <f>$C$4</f>
        <v>1316965.6000000001</v>
      </c>
      <c r="D12" s="19">
        <f>ROUND((163962217.2/$B$87*B12),2)</f>
        <v>119165.64</v>
      </c>
      <c r="E12" s="20">
        <f>C12+D12</f>
        <v>1436131.24</v>
      </c>
      <c r="F12" s="19">
        <v>21336</v>
      </c>
      <c r="G12" s="19">
        <v>10668</v>
      </c>
      <c r="H12" s="19">
        <v>21785.82</v>
      </c>
      <c r="I12" s="19">
        <v>5624.3</v>
      </c>
      <c r="J12" s="19"/>
      <c r="K12" s="18">
        <v>245.18</v>
      </c>
      <c r="L12" s="18"/>
      <c r="M12" s="17">
        <f>SUM(F12:L12)</f>
        <v>59659.3</v>
      </c>
      <c r="N12" s="16">
        <f>E12-M12</f>
        <v>1376471.94</v>
      </c>
    </row>
    <row r="13" spans="1:14" ht="18" customHeight="1" x14ac:dyDescent="0.25">
      <c r="A13" s="22" t="s">
        <v>74</v>
      </c>
      <c r="B13" s="21">
        <v>1744</v>
      </c>
      <c r="C13" s="19">
        <f>$C$4</f>
        <v>1316965.6000000001</v>
      </c>
      <c r="D13" s="19">
        <f>ROUND((163962217.2/$B$87*B13),2)</f>
        <v>1539443.59</v>
      </c>
      <c r="E13" s="20">
        <f>C13+D13</f>
        <v>2856409.1900000004</v>
      </c>
      <c r="F13" s="19">
        <v>273672</v>
      </c>
      <c r="G13" s="19">
        <v>136836</v>
      </c>
      <c r="H13" s="19"/>
      <c r="I13" s="19"/>
      <c r="J13" s="19">
        <v>230000</v>
      </c>
      <c r="K13" s="18"/>
      <c r="L13" s="18"/>
      <c r="M13" s="17">
        <f>SUM(F13:L13)</f>
        <v>640508</v>
      </c>
      <c r="N13" s="16">
        <f>E13-M13</f>
        <v>2215901.1900000004</v>
      </c>
    </row>
    <row r="14" spans="1:14" ht="18" customHeight="1" x14ac:dyDescent="0.25">
      <c r="A14" s="22" t="s">
        <v>73</v>
      </c>
      <c r="B14" s="21">
        <v>1671</v>
      </c>
      <c r="C14" s="19">
        <f>$C$4</f>
        <v>1316965.6000000001</v>
      </c>
      <c r="D14" s="19">
        <f>ROUND((163962217.2/$B$87*B14),2)</f>
        <v>1475005.87</v>
      </c>
      <c r="E14" s="20">
        <f>C14+D14</f>
        <v>2791971.47</v>
      </c>
      <c r="F14" s="19">
        <v>201222</v>
      </c>
      <c r="G14" s="19">
        <v>100611</v>
      </c>
      <c r="H14" s="19">
        <v>66526.070000000007</v>
      </c>
      <c r="I14" s="19">
        <v>49036.2</v>
      </c>
      <c r="J14" s="19"/>
      <c r="K14" s="18">
        <v>8925.81</v>
      </c>
      <c r="L14" s="18"/>
      <c r="M14" s="17">
        <f>SUM(F14:L14)</f>
        <v>426321.08</v>
      </c>
      <c r="N14" s="16">
        <f>E14-M14</f>
        <v>2365650.39</v>
      </c>
    </row>
    <row r="15" spans="1:14" ht="18" customHeight="1" x14ac:dyDescent="0.25">
      <c r="A15" s="22" t="s">
        <v>72</v>
      </c>
      <c r="B15" s="21">
        <v>186</v>
      </c>
      <c r="C15" s="19">
        <f>$C$4</f>
        <v>1316965.6000000001</v>
      </c>
      <c r="D15" s="19">
        <f>ROUND((163962217.2/$B$87*B15),2)</f>
        <v>164183.78</v>
      </c>
      <c r="E15" s="20">
        <f>C15+D15</f>
        <v>1481149.3800000001</v>
      </c>
      <c r="F15" s="19">
        <v>0</v>
      </c>
      <c r="G15" s="19">
        <v>0</v>
      </c>
      <c r="H15" s="19"/>
      <c r="I15" s="19">
        <v>1504.8</v>
      </c>
      <c r="J15" s="19"/>
      <c r="K15" s="18">
        <v>2575</v>
      </c>
      <c r="L15" s="18"/>
      <c r="M15" s="17">
        <f>SUM(F15:L15)</f>
        <v>4079.8</v>
      </c>
      <c r="N15" s="16">
        <f>E15-M15</f>
        <v>1477069.58</v>
      </c>
    </row>
    <row r="16" spans="1:14" ht="18" customHeight="1" x14ac:dyDescent="0.25">
      <c r="A16" s="22" t="s">
        <v>71</v>
      </c>
      <c r="B16" s="21">
        <v>206</v>
      </c>
      <c r="C16" s="19">
        <f>$C$4</f>
        <v>1316965.6000000001</v>
      </c>
      <c r="D16" s="19">
        <f>ROUND((163962217.2/$B$87*B16),2)</f>
        <v>181837.95</v>
      </c>
      <c r="E16" s="20">
        <f>C16+D16</f>
        <v>1498803.55</v>
      </c>
      <c r="F16" s="19">
        <v>32928</v>
      </c>
      <c r="G16" s="19">
        <v>16464</v>
      </c>
      <c r="H16" s="19"/>
      <c r="I16" s="19">
        <v>46539.15</v>
      </c>
      <c r="J16" s="19"/>
      <c r="K16" s="18">
        <v>3834</v>
      </c>
      <c r="L16" s="18"/>
      <c r="M16" s="17">
        <f>SUM(F16:L16)</f>
        <v>99765.15</v>
      </c>
      <c r="N16" s="16">
        <f>E16-M16</f>
        <v>1399038.4000000001</v>
      </c>
    </row>
    <row r="17" spans="1:14" ht="18" customHeight="1" x14ac:dyDescent="0.25">
      <c r="A17" s="22" t="s">
        <v>70</v>
      </c>
      <c r="B17" s="21">
        <v>189</v>
      </c>
      <c r="C17" s="19">
        <f>$C$4</f>
        <v>1316965.6000000001</v>
      </c>
      <c r="D17" s="19">
        <f>ROUND((163962217.2/$B$87*B17),2)</f>
        <v>166831.9</v>
      </c>
      <c r="E17" s="20">
        <f>C17+D17</f>
        <v>1483797.5</v>
      </c>
      <c r="F17" s="19">
        <v>29232</v>
      </c>
      <c r="G17" s="19">
        <v>14616</v>
      </c>
      <c r="H17" s="19">
        <v>23414.81</v>
      </c>
      <c r="I17" s="19">
        <v>1129.8800000000001</v>
      </c>
      <c r="J17" s="19"/>
      <c r="K17" s="18">
        <v>60</v>
      </c>
      <c r="L17" s="18"/>
      <c r="M17" s="17">
        <f>SUM(F17:L17)</f>
        <v>68452.69</v>
      </c>
      <c r="N17" s="16">
        <f>E17-M17</f>
        <v>1415344.81</v>
      </c>
    </row>
    <row r="18" spans="1:14" ht="18" customHeight="1" x14ac:dyDescent="0.25">
      <c r="A18" s="22" t="s">
        <v>69</v>
      </c>
      <c r="B18" s="21">
        <v>303</v>
      </c>
      <c r="C18" s="19">
        <f>$C$4</f>
        <v>1316965.6000000001</v>
      </c>
      <c r="D18" s="19">
        <f>ROUND((163962217.2/$B$87*B18),2)</f>
        <v>267460.67</v>
      </c>
      <c r="E18" s="20">
        <f>C18+D18</f>
        <v>1584426.27</v>
      </c>
      <c r="F18" s="19">
        <v>11802</v>
      </c>
      <c r="G18" s="19">
        <v>5901</v>
      </c>
      <c r="H18" s="19"/>
      <c r="I18" s="19">
        <v>8725.2000000000007</v>
      </c>
      <c r="J18" s="19"/>
      <c r="K18" s="18">
        <v>4140</v>
      </c>
      <c r="L18" s="18"/>
      <c r="M18" s="17">
        <f>SUM(F18:L18)</f>
        <v>30568.2</v>
      </c>
      <c r="N18" s="16">
        <f>E18-M18</f>
        <v>1553858.07</v>
      </c>
    </row>
    <row r="19" spans="1:14" ht="18" customHeight="1" x14ac:dyDescent="0.25">
      <c r="A19" s="22" t="s">
        <v>68</v>
      </c>
      <c r="B19" s="21">
        <v>368</v>
      </c>
      <c r="C19" s="19">
        <f>$C$4</f>
        <v>1316965.6000000001</v>
      </c>
      <c r="D19" s="19">
        <f>ROUND((163962217.2/$B$87*B19),2)</f>
        <v>324836.71999999997</v>
      </c>
      <c r="E19" s="20">
        <f>C19+D19</f>
        <v>1641802.32</v>
      </c>
      <c r="F19" s="19">
        <v>57456</v>
      </c>
      <c r="G19" s="19">
        <v>28728</v>
      </c>
      <c r="H19" s="19"/>
      <c r="I19" s="19"/>
      <c r="J19" s="19"/>
      <c r="K19" s="18">
        <v>5405.09</v>
      </c>
      <c r="L19" s="18"/>
      <c r="M19" s="17">
        <f>SUM(F19:L19)</f>
        <v>91589.09</v>
      </c>
      <c r="N19" s="16">
        <f>E19-M19</f>
        <v>1550213.23</v>
      </c>
    </row>
    <row r="20" spans="1:14" ht="18" customHeight="1" x14ac:dyDescent="0.25">
      <c r="A20" s="22" t="s">
        <v>67</v>
      </c>
      <c r="B20" s="21">
        <v>5705</v>
      </c>
      <c r="C20" s="19">
        <f>$C$4</f>
        <v>1316965.6000000001</v>
      </c>
      <c r="D20" s="19">
        <f>ROUND((163962217.2/$B$87*B20),2)</f>
        <v>5035851.87</v>
      </c>
      <c r="E20" s="20">
        <f>C20+D20</f>
        <v>6352817.4700000007</v>
      </c>
      <c r="F20" s="19">
        <v>891744</v>
      </c>
      <c r="G20" s="19">
        <v>445872</v>
      </c>
      <c r="H20" s="19"/>
      <c r="I20" s="19">
        <v>17622</v>
      </c>
      <c r="J20" s="19"/>
      <c r="K20" s="18">
        <v>275.81</v>
      </c>
      <c r="L20" s="18"/>
      <c r="M20" s="17">
        <f>SUM(F20:L20)</f>
        <v>1355513.81</v>
      </c>
      <c r="N20" s="16">
        <f>E20-M20</f>
        <v>4997303.66</v>
      </c>
    </row>
    <row r="21" spans="1:14" ht="18" customHeight="1" x14ac:dyDescent="0.25">
      <c r="A21" s="22" t="s">
        <v>66</v>
      </c>
      <c r="B21" s="21">
        <v>810</v>
      </c>
      <c r="C21" s="19">
        <f>$C$4</f>
        <v>1316965.6000000001</v>
      </c>
      <c r="D21" s="19">
        <f>ROUND((163962217.2/$B$87*B21),2)</f>
        <v>714993.87</v>
      </c>
      <c r="E21" s="20">
        <f>C21+D21</f>
        <v>2031959.4700000002</v>
      </c>
      <c r="F21" s="19">
        <v>126840</v>
      </c>
      <c r="G21" s="19">
        <v>63420</v>
      </c>
      <c r="H21" s="19"/>
      <c r="I21" s="19"/>
      <c r="J21" s="19"/>
      <c r="K21" s="18">
        <v>10100.450000000001</v>
      </c>
      <c r="L21" s="18"/>
      <c r="M21" s="17">
        <f>SUM(F21:L21)</f>
        <v>200360.45</v>
      </c>
      <c r="N21" s="16">
        <f>E21-M21</f>
        <v>1831599.0200000003</v>
      </c>
    </row>
    <row r="22" spans="1:14" ht="18" customHeight="1" x14ac:dyDescent="0.25">
      <c r="A22" s="22" t="s">
        <v>65</v>
      </c>
      <c r="B22" s="21">
        <v>157</v>
      </c>
      <c r="C22" s="19">
        <f>$C$4</f>
        <v>1316965.6000000001</v>
      </c>
      <c r="D22" s="19">
        <f>ROUND((163962217.2/$B$87*B22),2)</f>
        <v>138585.23000000001</v>
      </c>
      <c r="E22" s="20">
        <f>C22+D22</f>
        <v>1455550.83</v>
      </c>
      <c r="F22" s="19">
        <v>24696</v>
      </c>
      <c r="G22" s="19">
        <v>12348</v>
      </c>
      <c r="H22" s="19"/>
      <c r="I22" s="19">
        <v>1986.6</v>
      </c>
      <c r="J22" s="19"/>
      <c r="K22" s="18">
        <v>1920.09</v>
      </c>
      <c r="L22" s="18"/>
      <c r="M22" s="17">
        <f>SUM(F22:L22)</f>
        <v>40950.689999999995</v>
      </c>
      <c r="N22" s="16">
        <f>E22-M22</f>
        <v>1414600.1400000001</v>
      </c>
    </row>
    <row r="23" spans="1:14" ht="18" customHeight="1" x14ac:dyDescent="0.25">
      <c r="A23" s="22" t="s">
        <v>64</v>
      </c>
      <c r="B23" s="21">
        <v>592</v>
      </c>
      <c r="C23" s="19">
        <f>$C$4</f>
        <v>1316965.6000000001</v>
      </c>
      <c r="D23" s="19">
        <f>ROUND((163962217.2/$B$87*B23),2)</f>
        <v>522563.42</v>
      </c>
      <c r="E23" s="20">
        <f>C23+D23</f>
        <v>1839529.02</v>
      </c>
      <c r="F23" s="19">
        <v>95256</v>
      </c>
      <c r="G23" s="19">
        <v>47628</v>
      </c>
      <c r="H23" s="19"/>
      <c r="I23" s="19"/>
      <c r="J23" s="19"/>
      <c r="K23" s="18">
        <v>11160</v>
      </c>
      <c r="L23" s="18"/>
      <c r="M23" s="17">
        <f>SUM(F23:L23)</f>
        <v>154044</v>
      </c>
      <c r="N23" s="16">
        <f>E23-M23</f>
        <v>1685485.02</v>
      </c>
    </row>
    <row r="24" spans="1:14" ht="18" customHeight="1" x14ac:dyDescent="0.25">
      <c r="A24" s="22" t="s">
        <v>63</v>
      </c>
      <c r="B24" s="21">
        <v>2015</v>
      </c>
      <c r="C24" s="19">
        <f>$C$4</f>
        <v>1316965.6000000001</v>
      </c>
      <c r="D24" s="19">
        <f>ROUND((163962217.2/$B$87*B24),2)</f>
        <v>1778657.58</v>
      </c>
      <c r="E24" s="20">
        <f>C24+D24</f>
        <v>3095623.18</v>
      </c>
      <c r="F24" s="19">
        <v>316344</v>
      </c>
      <c r="G24" s="19">
        <v>158172</v>
      </c>
      <c r="H24" s="19"/>
      <c r="I24" s="19">
        <v>140894.79999999999</v>
      </c>
      <c r="J24" s="19"/>
      <c r="K24" s="18">
        <v>38515.449999999997</v>
      </c>
      <c r="L24" s="18"/>
      <c r="M24" s="17">
        <f>SUM(F24:L24)</f>
        <v>653926.25</v>
      </c>
      <c r="N24" s="16">
        <f>E24-M24</f>
        <v>2441696.9300000002</v>
      </c>
    </row>
    <row r="25" spans="1:14" ht="18" customHeight="1" x14ac:dyDescent="0.25">
      <c r="A25" s="22" t="s">
        <v>62</v>
      </c>
      <c r="B25" s="21">
        <v>2260</v>
      </c>
      <c r="C25" s="19">
        <f>$C$4</f>
        <v>1316965.6000000001</v>
      </c>
      <c r="D25" s="19">
        <f>ROUND((163962217.2/$B$87*B25),2)</f>
        <v>1994921.16</v>
      </c>
      <c r="E25" s="20">
        <f>C25+D25</f>
        <v>3311886.76</v>
      </c>
      <c r="F25" s="19">
        <v>355488</v>
      </c>
      <c r="G25" s="19">
        <v>177744</v>
      </c>
      <c r="H25" s="19">
        <v>5342.33</v>
      </c>
      <c r="I25" s="19">
        <v>3277.59</v>
      </c>
      <c r="J25" s="19"/>
      <c r="K25" s="18">
        <v>66.09</v>
      </c>
      <c r="L25" s="18"/>
      <c r="M25" s="17">
        <f>SUM(F25:L25)</f>
        <v>541918.00999999989</v>
      </c>
      <c r="N25" s="16">
        <f>E25-M25</f>
        <v>2769968.75</v>
      </c>
    </row>
    <row r="26" spans="1:14" ht="18" customHeight="1" x14ac:dyDescent="0.25">
      <c r="A26" s="22" t="s">
        <v>61</v>
      </c>
      <c r="B26" s="21">
        <v>629</v>
      </c>
      <c r="C26" s="19">
        <f>$C$4</f>
        <v>1316965.6000000001</v>
      </c>
      <c r="D26" s="19">
        <f>ROUND((163962217.2/$B$87*B26),2)</f>
        <v>555223.63</v>
      </c>
      <c r="E26" s="20">
        <f>C26+D26</f>
        <v>1872189.23</v>
      </c>
      <c r="F26" s="19">
        <v>96768</v>
      </c>
      <c r="G26" s="19">
        <v>48384</v>
      </c>
      <c r="H26" s="19"/>
      <c r="I26" s="19"/>
      <c r="J26" s="19"/>
      <c r="K26" s="18"/>
      <c r="L26" s="18"/>
      <c r="M26" s="17">
        <f>SUM(F26:L26)</f>
        <v>145152</v>
      </c>
      <c r="N26" s="16">
        <f>E26-M26</f>
        <v>1727037.23</v>
      </c>
    </row>
    <row r="27" spans="1:14" ht="18" customHeight="1" x14ac:dyDescent="0.25">
      <c r="A27" s="22" t="s">
        <v>60</v>
      </c>
      <c r="B27" s="21">
        <v>643</v>
      </c>
      <c r="C27" s="19">
        <f>$C$4</f>
        <v>1316965.6000000001</v>
      </c>
      <c r="D27" s="19">
        <f>ROUND((163962217.2/$B$87*B27),2)</f>
        <v>567581.55000000005</v>
      </c>
      <c r="E27" s="20">
        <f>C27+D27</f>
        <v>1884547.1500000001</v>
      </c>
      <c r="F27" s="19">
        <v>98784</v>
      </c>
      <c r="G27" s="19">
        <v>49392</v>
      </c>
      <c r="H27" s="19"/>
      <c r="I27" s="19"/>
      <c r="J27" s="19"/>
      <c r="K27" s="18">
        <v>89</v>
      </c>
      <c r="L27" s="18"/>
      <c r="M27" s="17">
        <f>SUM(F27:L27)</f>
        <v>148265</v>
      </c>
      <c r="N27" s="16">
        <f>E27-M27</f>
        <v>1736282.1500000001</v>
      </c>
    </row>
    <row r="28" spans="1:14" ht="18" customHeight="1" x14ac:dyDescent="0.25">
      <c r="A28" s="22" t="s">
        <v>59</v>
      </c>
      <c r="B28" s="21">
        <v>310</v>
      </c>
      <c r="C28" s="19">
        <f>$C$4</f>
        <v>1316965.6000000001</v>
      </c>
      <c r="D28" s="19">
        <f>ROUND((163962217.2/$B$87*B28),2)</f>
        <v>273639.63</v>
      </c>
      <c r="E28" s="20">
        <f>C28+D28</f>
        <v>1590605.23</v>
      </c>
      <c r="F28" s="19">
        <v>44520</v>
      </c>
      <c r="G28" s="19">
        <v>22260</v>
      </c>
      <c r="H28" s="19">
        <v>28808.37</v>
      </c>
      <c r="I28" s="19"/>
      <c r="J28" s="19"/>
      <c r="K28" s="18">
        <v>5055.8100000000004</v>
      </c>
      <c r="L28" s="18"/>
      <c r="M28" s="17">
        <f>SUM(F28:L28)</f>
        <v>100644.18</v>
      </c>
      <c r="N28" s="16">
        <f>E28-M28</f>
        <v>1489961.05</v>
      </c>
    </row>
    <row r="29" spans="1:14" ht="18" customHeight="1" x14ac:dyDescent="0.25">
      <c r="A29" s="22" t="s">
        <v>58</v>
      </c>
      <c r="B29" s="21">
        <v>927</v>
      </c>
      <c r="C29" s="19">
        <f>$C$4</f>
        <v>1316965.6000000001</v>
      </c>
      <c r="D29" s="19">
        <f>ROUND((163962217.2/$B$87*B29),2)</f>
        <v>818270.76</v>
      </c>
      <c r="E29" s="20">
        <f>C29+D29</f>
        <v>2135236.3600000003</v>
      </c>
      <c r="F29" s="19">
        <v>142632</v>
      </c>
      <c r="G29" s="19">
        <v>71316</v>
      </c>
      <c r="H29" s="19"/>
      <c r="I29" s="19"/>
      <c r="J29" s="19"/>
      <c r="K29" s="18">
        <v>1355.27</v>
      </c>
      <c r="L29" s="18"/>
      <c r="M29" s="17">
        <f>SUM(F29:L29)</f>
        <v>215303.27</v>
      </c>
      <c r="N29" s="16">
        <f>E29-M29</f>
        <v>1919933.0900000003</v>
      </c>
    </row>
    <row r="30" spans="1:14" ht="18" customHeight="1" x14ac:dyDescent="0.25">
      <c r="A30" s="22" t="s">
        <v>57</v>
      </c>
      <c r="B30" s="21">
        <v>1767</v>
      </c>
      <c r="C30" s="19">
        <f>$C$4</f>
        <v>1316965.6000000001</v>
      </c>
      <c r="D30" s="19">
        <f>ROUND((163962217.2/$B$87*B30),2)</f>
        <v>1559745.88</v>
      </c>
      <c r="E30" s="20">
        <f>C30+D30</f>
        <v>2876711.48</v>
      </c>
      <c r="F30" s="19">
        <v>276864</v>
      </c>
      <c r="G30" s="19">
        <v>138432</v>
      </c>
      <c r="H30" s="19"/>
      <c r="I30" s="19">
        <v>12644.54</v>
      </c>
      <c r="J30" s="19"/>
      <c r="K30" s="18">
        <v>22195.27</v>
      </c>
      <c r="L30" s="18"/>
      <c r="M30" s="17">
        <f>SUM(F30:L30)</f>
        <v>450135.81</v>
      </c>
      <c r="N30" s="16">
        <f>E30-M30</f>
        <v>2426575.67</v>
      </c>
    </row>
    <row r="31" spans="1:14" ht="18" customHeight="1" x14ac:dyDescent="0.25">
      <c r="A31" s="22" t="s">
        <v>56</v>
      </c>
      <c r="B31" s="21">
        <v>3217</v>
      </c>
      <c r="C31" s="19">
        <f>$C$4</f>
        <v>1316965.6000000001</v>
      </c>
      <c r="D31" s="19">
        <f>ROUND((163962217.2/$B$87*B31),2)</f>
        <v>2839673.18</v>
      </c>
      <c r="E31" s="20">
        <f>C31+D31</f>
        <v>4156638.7800000003</v>
      </c>
      <c r="F31" s="19">
        <v>498456</v>
      </c>
      <c r="G31" s="19">
        <v>249228</v>
      </c>
      <c r="H31" s="19"/>
      <c r="I31" s="19">
        <v>193002.3</v>
      </c>
      <c r="J31" s="19">
        <v>400000</v>
      </c>
      <c r="K31" s="18">
        <v>2570.1799999999998</v>
      </c>
      <c r="L31" s="18"/>
      <c r="M31" s="17">
        <f>SUM(F31:L31)</f>
        <v>1343256.48</v>
      </c>
      <c r="N31" s="16">
        <f>E31-M31</f>
        <v>2813382.3000000003</v>
      </c>
    </row>
    <row r="32" spans="1:14" ht="18" customHeight="1" x14ac:dyDescent="0.25">
      <c r="A32" s="22" t="s">
        <v>55</v>
      </c>
      <c r="B32" s="21">
        <v>464</v>
      </c>
      <c r="C32" s="19">
        <f>$C$4</f>
        <v>1316965.6000000001</v>
      </c>
      <c r="D32" s="19">
        <f>ROUND((163962217.2/$B$87*B32),2)</f>
        <v>409576.73</v>
      </c>
      <c r="E32" s="20">
        <f>C32+D32</f>
        <v>1726542.33</v>
      </c>
      <c r="F32" s="19">
        <v>75432</v>
      </c>
      <c r="G32" s="19">
        <v>37716</v>
      </c>
      <c r="H32" s="19">
        <v>11638.7</v>
      </c>
      <c r="I32" s="19"/>
      <c r="J32" s="19"/>
      <c r="K32" s="18">
        <v>5520.09</v>
      </c>
      <c r="L32" s="18"/>
      <c r="M32" s="17">
        <f>SUM(F32:L32)</f>
        <v>130306.79</v>
      </c>
      <c r="N32" s="16">
        <f>E32-M32</f>
        <v>1596235.54</v>
      </c>
    </row>
    <row r="33" spans="1:14" ht="18" customHeight="1" x14ac:dyDescent="0.25">
      <c r="A33" s="22" t="s">
        <v>54</v>
      </c>
      <c r="B33" s="21">
        <v>76</v>
      </c>
      <c r="C33" s="19">
        <f>$C$4</f>
        <v>1316965.6000000001</v>
      </c>
      <c r="D33" s="19">
        <f>ROUND((163962217.2/$B$87*B33),2)</f>
        <v>67085.84</v>
      </c>
      <c r="E33" s="20">
        <f>C33+D33</f>
        <v>1384051.4400000002</v>
      </c>
      <c r="F33" s="19">
        <v>12936</v>
      </c>
      <c r="G33" s="19">
        <v>6468</v>
      </c>
      <c r="H33" s="19"/>
      <c r="I33" s="19"/>
      <c r="J33" s="19"/>
      <c r="K33" s="18">
        <v>120.09</v>
      </c>
      <c r="L33" s="18"/>
      <c r="M33" s="17">
        <f>SUM(F33:L33)</f>
        <v>19524.09</v>
      </c>
      <c r="N33" s="16">
        <f>E33-M33</f>
        <v>1364527.35</v>
      </c>
    </row>
    <row r="34" spans="1:14" ht="18" customHeight="1" x14ac:dyDescent="0.25">
      <c r="A34" s="22" t="s">
        <v>53</v>
      </c>
      <c r="B34" s="21">
        <v>195</v>
      </c>
      <c r="C34" s="19">
        <f>$C$4</f>
        <v>1316965.6000000001</v>
      </c>
      <c r="D34" s="19">
        <f>ROUND((163962217.2/$B$87*B34),2)</f>
        <v>172128.15</v>
      </c>
      <c r="E34" s="20">
        <f>C34+D34</f>
        <v>1489093.75</v>
      </c>
      <c r="F34" s="19">
        <v>30240</v>
      </c>
      <c r="G34" s="19">
        <v>15120</v>
      </c>
      <c r="H34" s="19"/>
      <c r="I34" s="19"/>
      <c r="J34" s="19">
        <v>145000</v>
      </c>
      <c r="K34" s="18">
        <v>1320.09</v>
      </c>
      <c r="L34" s="18"/>
      <c r="M34" s="17">
        <f>SUM(F34:L34)</f>
        <v>191680.09</v>
      </c>
      <c r="N34" s="16">
        <f>E34-M34</f>
        <v>1297413.6599999999</v>
      </c>
    </row>
    <row r="35" spans="1:14" ht="18" customHeight="1" x14ac:dyDescent="0.25">
      <c r="A35" s="22" t="s">
        <v>52</v>
      </c>
      <c r="B35" s="21">
        <v>1934</v>
      </c>
      <c r="C35" s="19">
        <f>$C$4</f>
        <v>1316965.6000000001</v>
      </c>
      <c r="D35" s="19">
        <f>ROUND((163962217.2/$B$87*B35),2)</f>
        <v>1707158.2</v>
      </c>
      <c r="E35" s="20">
        <f>C35+D35</f>
        <v>3024123.8</v>
      </c>
      <c r="F35" s="19">
        <v>320040</v>
      </c>
      <c r="G35" s="19">
        <v>160020</v>
      </c>
      <c r="H35" s="19">
        <v>16406.060000000001</v>
      </c>
      <c r="I35" s="19">
        <v>1856.8</v>
      </c>
      <c r="J35" s="19"/>
      <c r="K35" s="18"/>
      <c r="L35" s="18"/>
      <c r="M35" s="17">
        <f>SUM(F35:L35)</f>
        <v>498322.86</v>
      </c>
      <c r="N35" s="16">
        <f>E35-M35</f>
        <v>2525800.94</v>
      </c>
    </row>
    <row r="36" spans="1:14" ht="18" customHeight="1" x14ac:dyDescent="0.25">
      <c r="A36" s="22" t="s">
        <v>51</v>
      </c>
      <c r="B36" s="21">
        <v>652</v>
      </c>
      <c r="C36" s="19">
        <f>$C$4</f>
        <v>1316965.6000000001</v>
      </c>
      <c r="D36" s="19">
        <f>ROUND((163962217.2/$B$87*B36),2)</f>
        <v>575525.93000000005</v>
      </c>
      <c r="E36" s="20">
        <f>C36+D36</f>
        <v>1892491.5300000003</v>
      </c>
      <c r="F36" s="19">
        <v>101304</v>
      </c>
      <c r="G36" s="19">
        <v>50652</v>
      </c>
      <c r="H36" s="19"/>
      <c r="I36" s="19">
        <v>1959.8</v>
      </c>
      <c r="J36" s="19"/>
      <c r="K36" s="18"/>
      <c r="L36" s="18"/>
      <c r="M36" s="17">
        <f>SUM(F36:L36)</f>
        <v>153915.79999999999</v>
      </c>
      <c r="N36" s="16">
        <f>E36-M36</f>
        <v>1738575.7300000002</v>
      </c>
    </row>
    <row r="37" spans="1:14" ht="18" customHeight="1" x14ac:dyDescent="0.25">
      <c r="A37" s="22" t="s">
        <v>50</v>
      </c>
      <c r="B37" s="21">
        <v>3458</v>
      </c>
      <c r="C37" s="19">
        <f>$C$4</f>
        <v>1316965.6000000001</v>
      </c>
      <c r="D37" s="19">
        <f>ROUND((163962217.2/$B$87*B37),2)</f>
        <v>3052405.92</v>
      </c>
      <c r="E37" s="20">
        <f>C37+D37</f>
        <v>4369371.5199999996</v>
      </c>
      <c r="F37" s="19">
        <v>533568</v>
      </c>
      <c r="G37" s="19">
        <v>266784</v>
      </c>
      <c r="H37" s="19">
        <v>6782.94</v>
      </c>
      <c r="I37" s="19"/>
      <c r="J37" s="19"/>
      <c r="K37" s="18">
        <v>46070.45</v>
      </c>
      <c r="L37" s="18"/>
      <c r="M37" s="17">
        <f>SUM(F37:L37)</f>
        <v>853205.3899999999</v>
      </c>
      <c r="N37" s="16">
        <f>E37-M37</f>
        <v>3516166.13</v>
      </c>
    </row>
    <row r="38" spans="1:14" ht="18" customHeight="1" x14ac:dyDescent="0.25">
      <c r="A38" s="22" t="s">
        <v>49</v>
      </c>
      <c r="B38" s="21">
        <v>62587</v>
      </c>
      <c r="C38" s="19">
        <f>$C$4</f>
        <v>1316965.6000000001</v>
      </c>
      <c r="D38" s="19">
        <f>ROUND((163962217.2/$B$87*B38),2)</f>
        <v>55246075.549999997</v>
      </c>
      <c r="E38" s="20">
        <f>C38+D38</f>
        <v>56563041.149999999</v>
      </c>
      <c r="F38" s="19">
        <v>9958032</v>
      </c>
      <c r="G38" s="19">
        <v>4979016</v>
      </c>
      <c r="H38" s="19"/>
      <c r="I38" s="19"/>
      <c r="J38" s="19"/>
      <c r="K38" s="18"/>
      <c r="L38" s="18"/>
      <c r="M38" s="17">
        <f>SUM(F38:L38)</f>
        <v>14937048</v>
      </c>
      <c r="N38" s="16">
        <f>E38-M38</f>
        <v>41625993.149999999</v>
      </c>
    </row>
    <row r="39" spans="1:14" ht="18" customHeight="1" x14ac:dyDescent="0.25">
      <c r="A39" s="22" t="s">
        <v>48</v>
      </c>
      <c r="B39" s="21">
        <v>3116</v>
      </c>
      <c r="C39" s="19">
        <f>$C$4</f>
        <v>1316965.6000000001</v>
      </c>
      <c r="D39" s="19">
        <f>ROUND((163962217.2/$B$87*B39),2)</f>
        <v>2750519.62</v>
      </c>
      <c r="E39" s="20">
        <f>C39+D39</f>
        <v>4067485.22</v>
      </c>
      <c r="F39" s="19">
        <v>448056</v>
      </c>
      <c r="G39" s="19">
        <v>224028</v>
      </c>
      <c r="H39" s="19"/>
      <c r="I39" s="19"/>
      <c r="J39" s="19">
        <v>370000</v>
      </c>
      <c r="K39" s="18"/>
      <c r="L39" s="18"/>
      <c r="M39" s="17">
        <f>SUM(F39:L39)</f>
        <v>1042084</v>
      </c>
      <c r="N39" s="16">
        <f>E39-M39</f>
        <v>3025401.22</v>
      </c>
    </row>
    <row r="40" spans="1:14" ht="18" customHeight="1" x14ac:dyDescent="0.25">
      <c r="A40" s="22" t="s">
        <v>47</v>
      </c>
      <c r="B40" s="21">
        <v>13226</v>
      </c>
      <c r="C40" s="19">
        <f>$C$4</f>
        <v>1316965.6000000001</v>
      </c>
      <c r="D40" s="19">
        <f>ROUND((163962217.2/$B$87*B40),2)</f>
        <v>11674702.34</v>
      </c>
      <c r="E40" s="20">
        <f>C40+D40</f>
        <v>12991667.939999999</v>
      </c>
      <c r="F40" s="19">
        <v>2087232</v>
      </c>
      <c r="G40" s="19">
        <v>1043616</v>
      </c>
      <c r="H40" s="19"/>
      <c r="I40" s="19"/>
      <c r="J40" s="19">
        <v>1250000</v>
      </c>
      <c r="K40" s="18">
        <v>11511.23</v>
      </c>
      <c r="L40" s="18"/>
      <c r="M40" s="17">
        <f>SUM(F40:L40)</f>
        <v>4392359.2300000004</v>
      </c>
      <c r="N40" s="16">
        <f>E40-M40</f>
        <v>8599308.709999999</v>
      </c>
    </row>
    <row r="41" spans="1:14" ht="18" customHeight="1" x14ac:dyDescent="0.25">
      <c r="A41" s="22" t="s">
        <v>46</v>
      </c>
      <c r="B41" s="21">
        <v>185</v>
      </c>
      <c r="C41" s="19">
        <f>$C$4</f>
        <v>1316965.6000000001</v>
      </c>
      <c r="D41" s="19">
        <f>ROUND((163962217.2/$B$87*B41),2)</f>
        <v>163301.07</v>
      </c>
      <c r="E41" s="20">
        <f>C41+D41</f>
        <v>1480266.6700000002</v>
      </c>
      <c r="F41" s="19">
        <v>30240</v>
      </c>
      <c r="G41" s="19">
        <v>15120</v>
      </c>
      <c r="H41" s="19"/>
      <c r="I41" s="19">
        <v>12065</v>
      </c>
      <c r="J41" s="19">
        <v>100000</v>
      </c>
      <c r="K41" s="18">
        <v>1196.4100000000001</v>
      </c>
      <c r="L41" s="18"/>
      <c r="M41" s="17">
        <f>SUM(F41:L41)</f>
        <v>158621.41</v>
      </c>
      <c r="N41" s="16">
        <f>E41-M41</f>
        <v>1321645.2600000002</v>
      </c>
    </row>
    <row r="42" spans="1:14" ht="18" customHeight="1" x14ac:dyDescent="0.25">
      <c r="A42" s="22" t="s">
        <v>45</v>
      </c>
      <c r="B42" s="21">
        <v>338</v>
      </c>
      <c r="C42" s="19">
        <f>$C$4</f>
        <v>1316965.6000000001</v>
      </c>
      <c r="D42" s="19">
        <f>ROUND((163962217.2/$B$87*B42),2)</f>
        <v>298355.46999999997</v>
      </c>
      <c r="E42" s="20">
        <f>C42+D42</f>
        <v>1615321.07</v>
      </c>
      <c r="F42" s="19">
        <v>56112</v>
      </c>
      <c r="G42" s="19">
        <v>28056</v>
      </c>
      <c r="H42" s="19"/>
      <c r="I42" s="19">
        <v>4975.55</v>
      </c>
      <c r="J42" s="19">
        <v>225000</v>
      </c>
      <c r="K42" s="18">
        <v>3840.09</v>
      </c>
      <c r="L42" s="18"/>
      <c r="M42" s="17">
        <f>SUM(F42:L42)</f>
        <v>317983.64</v>
      </c>
      <c r="N42" s="16">
        <f>E42-M42</f>
        <v>1297337.4300000002</v>
      </c>
    </row>
    <row r="43" spans="1:14" ht="18" customHeight="1" x14ac:dyDescent="0.25">
      <c r="A43" s="22" t="s">
        <v>44</v>
      </c>
      <c r="B43" s="21">
        <v>2850</v>
      </c>
      <c r="C43" s="19">
        <f>$C$4</f>
        <v>1316965.6000000001</v>
      </c>
      <c r="D43" s="19">
        <f>ROUND((163962217.2/$B$87*B43),2)</f>
        <v>2515719.16</v>
      </c>
      <c r="E43" s="20">
        <f>C43+D43</f>
        <v>3832684.7600000002</v>
      </c>
      <c r="F43" s="19">
        <v>444864</v>
      </c>
      <c r="G43" s="19">
        <v>222432</v>
      </c>
      <c r="H43" s="19"/>
      <c r="I43" s="19"/>
      <c r="J43" s="19"/>
      <c r="K43" s="18"/>
      <c r="L43" s="18"/>
      <c r="M43" s="17">
        <f>SUM(F43:L43)</f>
        <v>667296</v>
      </c>
      <c r="N43" s="16">
        <f>E43-M43</f>
        <v>3165388.7600000002</v>
      </c>
    </row>
    <row r="44" spans="1:14" ht="18" customHeight="1" x14ac:dyDescent="0.25">
      <c r="A44" s="22" t="s">
        <v>43</v>
      </c>
      <c r="B44" s="21">
        <v>390</v>
      </c>
      <c r="C44" s="19">
        <f>$C$4</f>
        <v>1316965.6000000001</v>
      </c>
      <c r="D44" s="19">
        <f>ROUND((163962217.2/$B$87*B44),2)</f>
        <v>344256.31</v>
      </c>
      <c r="E44" s="20">
        <f>C44+D44</f>
        <v>1661221.9100000001</v>
      </c>
      <c r="F44" s="19">
        <v>0</v>
      </c>
      <c r="G44" s="19">
        <v>0</v>
      </c>
      <c r="H44" s="19"/>
      <c r="I44" s="19"/>
      <c r="J44" s="19"/>
      <c r="K44" s="18"/>
      <c r="L44" s="18"/>
      <c r="M44" s="17">
        <f>SUM(F44:L44)</f>
        <v>0</v>
      </c>
      <c r="N44" s="16">
        <f>E44-M44</f>
        <v>1661221.9100000001</v>
      </c>
    </row>
    <row r="45" spans="1:14" ht="18" customHeight="1" x14ac:dyDescent="0.25">
      <c r="A45" s="22" t="s">
        <v>42</v>
      </c>
      <c r="B45" s="21">
        <v>283</v>
      </c>
      <c r="C45" s="19">
        <f>$C$4</f>
        <v>1316965.6000000001</v>
      </c>
      <c r="D45" s="19">
        <f>ROUND((163962217.2/$B$87*B45),2)</f>
        <v>249806.5</v>
      </c>
      <c r="E45" s="20">
        <f>C45+D45</f>
        <v>1566772.1</v>
      </c>
      <c r="F45" s="19">
        <v>42672</v>
      </c>
      <c r="G45" s="19">
        <v>21336</v>
      </c>
      <c r="H45" s="19"/>
      <c r="I45" s="19"/>
      <c r="J45" s="19"/>
      <c r="K45" s="18"/>
      <c r="L45" s="18"/>
      <c r="M45" s="17">
        <f>SUM(F45:L45)</f>
        <v>64008</v>
      </c>
      <c r="N45" s="16">
        <f>E45-M45</f>
        <v>1502764.1</v>
      </c>
    </row>
    <row r="46" spans="1:14" ht="18" customHeight="1" x14ac:dyDescent="0.25">
      <c r="A46" s="22" t="s">
        <v>41</v>
      </c>
      <c r="B46" s="21">
        <v>2835</v>
      </c>
      <c r="C46" s="19">
        <f>$C$4</f>
        <v>1316965.6000000001</v>
      </c>
      <c r="D46" s="19">
        <f>ROUND((163962217.2/$B$87*B46),2)</f>
        <v>2502478.54</v>
      </c>
      <c r="E46" s="20">
        <f>C46+D46</f>
        <v>3819444.14</v>
      </c>
      <c r="F46" s="19">
        <v>446376</v>
      </c>
      <c r="G46" s="19">
        <v>223188</v>
      </c>
      <c r="H46" s="19"/>
      <c r="I46" s="19"/>
      <c r="J46" s="19"/>
      <c r="K46" s="18">
        <v>5119.37</v>
      </c>
      <c r="L46" s="18"/>
      <c r="M46" s="17">
        <f>SUM(F46:L46)</f>
        <v>674683.37</v>
      </c>
      <c r="N46" s="16">
        <f>E46-M46</f>
        <v>3144760.77</v>
      </c>
    </row>
    <row r="47" spans="1:14" ht="18" customHeight="1" x14ac:dyDescent="0.25">
      <c r="A47" s="22" t="s">
        <v>40</v>
      </c>
      <c r="B47" s="21">
        <v>3801</v>
      </c>
      <c r="C47" s="19">
        <f>$C$4</f>
        <v>1316965.6000000001</v>
      </c>
      <c r="D47" s="19">
        <f>ROUND((163962217.2/$B$87*B47),2)</f>
        <v>3355174.93</v>
      </c>
      <c r="E47" s="20">
        <f>C47+D47</f>
        <v>4672140.53</v>
      </c>
      <c r="F47" s="19">
        <v>590856</v>
      </c>
      <c r="G47" s="19">
        <v>295428</v>
      </c>
      <c r="H47" s="19">
        <v>36047.910000000003</v>
      </c>
      <c r="I47" s="19"/>
      <c r="J47" s="19"/>
      <c r="K47" s="18"/>
      <c r="L47" s="18"/>
      <c r="M47" s="17">
        <f>SUM(F47:L47)</f>
        <v>922331.91</v>
      </c>
      <c r="N47" s="16">
        <f>E47-M47</f>
        <v>3749808.62</v>
      </c>
    </row>
    <row r="48" spans="1:14" ht="18" customHeight="1" x14ac:dyDescent="0.25">
      <c r="A48" s="22" t="s">
        <v>39</v>
      </c>
      <c r="B48" s="21">
        <v>530</v>
      </c>
      <c r="C48" s="19">
        <f>$C$4</f>
        <v>1316965.6000000001</v>
      </c>
      <c r="D48" s="19">
        <f>ROUND((163962217.2/$B$87*B48),2)</f>
        <v>467835.49</v>
      </c>
      <c r="E48" s="20">
        <f>C48+D48</f>
        <v>1784801.09</v>
      </c>
      <c r="F48" s="19">
        <v>0</v>
      </c>
      <c r="G48" s="19">
        <v>0</v>
      </c>
      <c r="H48" s="19"/>
      <c r="I48" s="19">
        <v>2995.49</v>
      </c>
      <c r="J48" s="19"/>
      <c r="K48" s="18">
        <v>5915.09</v>
      </c>
      <c r="L48" s="18"/>
      <c r="M48" s="17">
        <f>SUM(F48:L48)</f>
        <v>8910.58</v>
      </c>
      <c r="N48" s="16">
        <f>E48-M48</f>
        <v>1775890.51</v>
      </c>
    </row>
    <row r="49" spans="1:14" ht="18" customHeight="1" x14ac:dyDescent="0.25">
      <c r="A49" s="22" t="s">
        <v>38</v>
      </c>
      <c r="B49" s="21">
        <v>1030</v>
      </c>
      <c r="C49" s="19">
        <f>$C$4</f>
        <v>1316965.6000000001</v>
      </c>
      <c r="D49" s="19">
        <f>ROUND((163962217.2/$B$87*B49),2)</f>
        <v>909189.73</v>
      </c>
      <c r="E49" s="20">
        <f>C49+D49</f>
        <v>2226155.33</v>
      </c>
      <c r="F49" s="19">
        <v>173040</v>
      </c>
      <c r="G49" s="19">
        <v>86520</v>
      </c>
      <c r="H49" s="19"/>
      <c r="I49" s="19">
        <v>13297.9</v>
      </c>
      <c r="J49" s="19"/>
      <c r="K49" s="18">
        <v>825</v>
      </c>
      <c r="L49" s="18">
        <v>9272</v>
      </c>
      <c r="M49" s="17">
        <f>SUM(F49:L49)</f>
        <v>282954.90000000002</v>
      </c>
      <c r="N49" s="16">
        <f>E49-M49</f>
        <v>1943200.4300000002</v>
      </c>
    </row>
    <row r="50" spans="1:14" ht="18" customHeight="1" x14ac:dyDescent="0.25">
      <c r="A50" s="22" t="s">
        <v>37</v>
      </c>
      <c r="B50" s="21">
        <v>1689</v>
      </c>
      <c r="C50" s="19">
        <f>$C$4</f>
        <v>1316965.6000000001</v>
      </c>
      <c r="D50" s="19">
        <f>ROUND((163962217.2/$B$87*B50),2)</f>
        <v>1490894.62</v>
      </c>
      <c r="E50" s="20">
        <f>C50+D50</f>
        <v>2807860.22</v>
      </c>
      <c r="F50" s="19">
        <v>262416</v>
      </c>
      <c r="G50" s="19">
        <v>131208</v>
      </c>
      <c r="H50" s="19"/>
      <c r="I50" s="19"/>
      <c r="J50" s="19"/>
      <c r="K50" s="18"/>
      <c r="L50" s="18"/>
      <c r="M50" s="17">
        <f>SUM(F50:L50)</f>
        <v>393624</v>
      </c>
      <c r="N50" s="16">
        <f>E50-M50</f>
        <v>2414236.2200000002</v>
      </c>
    </row>
    <row r="51" spans="1:14" ht="18" customHeight="1" x14ac:dyDescent="0.25">
      <c r="A51" s="22" t="s">
        <v>36</v>
      </c>
      <c r="B51" s="21">
        <v>1379</v>
      </c>
      <c r="C51" s="19">
        <f>$C$4</f>
        <v>1316965.6000000001</v>
      </c>
      <c r="D51" s="19">
        <f>ROUND((163962217.2/$B$87*B51),2)</f>
        <v>1217254.99</v>
      </c>
      <c r="E51" s="20">
        <f>C51+D51</f>
        <v>2534220.59</v>
      </c>
      <c r="F51" s="19">
        <v>227472</v>
      </c>
      <c r="G51" s="19">
        <v>113736</v>
      </c>
      <c r="H51" s="19"/>
      <c r="I51" s="19"/>
      <c r="J51" s="19"/>
      <c r="K51" s="18">
        <v>2040.09</v>
      </c>
      <c r="L51" s="18"/>
      <c r="M51" s="17">
        <f>SUM(F51:L51)</f>
        <v>343248.09</v>
      </c>
      <c r="N51" s="16">
        <f>E51-M51</f>
        <v>2190972.5</v>
      </c>
    </row>
    <row r="52" spans="1:14" ht="18" customHeight="1" x14ac:dyDescent="0.25">
      <c r="A52" s="22" t="s">
        <v>35</v>
      </c>
      <c r="B52" s="21">
        <v>732</v>
      </c>
      <c r="C52" s="19">
        <f>$C$4</f>
        <v>1316965.6000000001</v>
      </c>
      <c r="D52" s="19">
        <f>ROUND((163962217.2/$B$87*B52),2)</f>
        <v>646142.61</v>
      </c>
      <c r="E52" s="20">
        <f>C52+D52</f>
        <v>1963108.21</v>
      </c>
      <c r="F52" s="19">
        <v>115080</v>
      </c>
      <c r="G52" s="19">
        <v>57540</v>
      </c>
      <c r="H52" s="19">
        <v>28731.759999999998</v>
      </c>
      <c r="I52" s="19"/>
      <c r="J52" s="19"/>
      <c r="K52" s="18">
        <v>11120.18</v>
      </c>
      <c r="L52" s="18">
        <v>25597</v>
      </c>
      <c r="M52" s="17">
        <f>SUM(F52:L52)</f>
        <v>238068.94</v>
      </c>
      <c r="N52" s="16">
        <f>E52-M52</f>
        <v>1725039.27</v>
      </c>
    </row>
    <row r="53" spans="1:14" ht="18" customHeight="1" x14ac:dyDescent="0.25">
      <c r="A53" s="22" t="s">
        <v>34</v>
      </c>
      <c r="B53" s="21">
        <v>2167</v>
      </c>
      <c r="C53" s="19">
        <f>$C$4</f>
        <v>1316965.6000000001</v>
      </c>
      <c r="D53" s="19">
        <f>ROUND((163962217.2/$B$87*B53),2)</f>
        <v>1912829.27</v>
      </c>
      <c r="E53" s="20">
        <f>C53+D53</f>
        <v>3229794.87</v>
      </c>
      <c r="F53" s="19">
        <v>342888</v>
      </c>
      <c r="G53" s="19">
        <v>171444</v>
      </c>
      <c r="H53" s="19">
        <v>142504.99</v>
      </c>
      <c r="I53" s="19"/>
      <c r="J53" s="19"/>
      <c r="K53" s="18">
        <v>22441.98</v>
      </c>
      <c r="L53" s="18"/>
      <c r="M53" s="17">
        <f>SUM(F53:L53)</f>
        <v>679278.97</v>
      </c>
      <c r="N53" s="16">
        <f>E53-M53</f>
        <v>2550515.9000000004</v>
      </c>
    </row>
    <row r="54" spans="1:14" ht="18" customHeight="1" x14ac:dyDescent="0.25">
      <c r="A54" s="22" t="s">
        <v>33</v>
      </c>
      <c r="B54" s="21">
        <v>183</v>
      </c>
      <c r="C54" s="19">
        <f>$C$4</f>
        <v>1316965.6000000001</v>
      </c>
      <c r="D54" s="19">
        <f>ROUND((163962217.2/$B$87*B54),2)</f>
        <v>161535.65</v>
      </c>
      <c r="E54" s="20">
        <f>C54+D54</f>
        <v>1478501.25</v>
      </c>
      <c r="F54" s="19">
        <v>28560</v>
      </c>
      <c r="G54" s="19">
        <v>14280</v>
      </c>
      <c r="H54" s="19">
        <v>69630.03</v>
      </c>
      <c r="I54" s="19">
        <v>12437.82</v>
      </c>
      <c r="J54" s="19">
        <v>150000</v>
      </c>
      <c r="K54" s="18"/>
      <c r="L54" s="18"/>
      <c r="M54" s="17">
        <f>SUM(F54:L54)</f>
        <v>274907.84999999998</v>
      </c>
      <c r="N54" s="16">
        <f>E54-M54</f>
        <v>1203593.3999999999</v>
      </c>
    </row>
    <row r="55" spans="1:14" ht="18" customHeight="1" x14ac:dyDescent="0.25">
      <c r="A55" s="22" t="s">
        <v>32</v>
      </c>
      <c r="B55" s="21">
        <v>321</v>
      </c>
      <c r="C55" s="19">
        <f>$C$4</f>
        <v>1316965.6000000001</v>
      </c>
      <c r="D55" s="19">
        <f>ROUND((163962217.2/$B$87*B55),2)</f>
        <v>283349.42</v>
      </c>
      <c r="E55" s="20">
        <f>C55+D55</f>
        <v>1600315.02</v>
      </c>
      <c r="F55" s="19">
        <v>35406</v>
      </c>
      <c r="G55" s="19">
        <v>17703</v>
      </c>
      <c r="H55" s="19"/>
      <c r="I55" s="19"/>
      <c r="J55" s="19"/>
      <c r="K55" s="18">
        <v>220</v>
      </c>
      <c r="L55" s="18"/>
      <c r="M55" s="17">
        <f>SUM(F55:L55)</f>
        <v>53329</v>
      </c>
      <c r="N55" s="16">
        <f>E55-M55</f>
        <v>1546986.02</v>
      </c>
    </row>
    <row r="56" spans="1:14" ht="18" customHeight="1" x14ac:dyDescent="0.25">
      <c r="A56" s="22" t="s">
        <v>31</v>
      </c>
      <c r="B56" s="21">
        <v>363</v>
      </c>
      <c r="C56" s="19">
        <f>$C$4</f>
        <v>1316965.6000000001</v>
      </c>
      <c r="D56" s="19">
        <f>ROUND((163962217.2/$B$87*B56),2)</f>
        <v>320423.18</v>
      </c>
      <c r="E56" s="20">
        <f>C56+D56</f>
        <v>1637388.78</v>
      </c>
      <c r="F56" s="19">
        <v>56280</v>
      </c>
      <c r="G56" s="19">
        <v>28140</v>
      </c>
      <c r="H56" s="19"/>
      <c r="I56" s="19">
        <v>7609.5</v>
      </c>
      <c r="J56" s="19"/>
      <c r="K56" s="18">
        <v>8640.18</v>
      </c>
      <c r="L56" s="18"/>
      <c r="M56" s="17">
        <f>SUM(F56:L56)</f>
        <v>100669.68</v>
      </c>
      <c r="N56" s="16">
        <f>E56-M56</f>
        <v>1536719.1</v>
      </c>
    </row>
    <row r="57" spans="1:14" ht="18" customHeight="1" x14ac:dyDescent="0.25">
      <c r="A57" s="22" t="s">
        <v>30</v>
      </c>
      <c r="B57" s="21">
        <v>786</v>
      </c>
      <c r="C57" s="19">
        <f>$C$4</f>
        <v>1316965.6000000001</v>
      </c>
      <c r="D57" s="19">
        <f>ROUND((163962217.2/$B$87*B57),2)</f>
        <v>693808.86</v>
      </c>
      <c r="E57" s="20">
        <f>C57+D57</f>
        <v>2010774.46</v>
      </c>
      <c r="F57" s="19">
        <v>121968</v>
      </c>
      <c r="G57" s="19">
        <v>60984</v>
      </c>
      <c r="H57" s="19"/>
      <c r="I57" s="19">
        <v>23264</v>
      </c>
      <c r="J57" s="19"/>
      <c r="K57" s="18">
        <v>11165.18</v>
      </c>
      <c r="L57" s="18"/>
      <c r="M57" s="17">
        <f>SUM(F57:L57)</f>
        <v>217381.18</v>
      </c>
      <c r="N57" s="16">
        <f>E57-M57</f>
        <v>1793393.28</v>
      </c>
    </row>
    <row r="58" spans="1:14" ht="18" customHeight="1" x14ac:dyDescent="0.25">
      <c r="A58" s="22" t="s">
        <v>29</v>
      </c>
      <c r="B58" s="21">
        <v>263</v>
      </c>
      <c r="C58" s="19">
        <f>$C$4</f>
        <v>1316965.6000000001</v>
      </c>
      <c r="D58" s="19">
        <f>ROUND((163962217.2/$B$87*B58),2)</f>
        <v>232152.33</v>
      </c>
      <c r="E58" s="20">
        <f>C58+D58</f>
        <v>1549117.9300000002</v>
      </c>
      <c r="F58" s="19">
        <v>43512</v>
      </c>
      <c r="G58" s="19">
        <v>21756</v>
      </c>
      <c r="H58" s="19">
        <v>8668.75</v>
      </c>
      <c r="I58" s="19"/>
      <c r="J58" s="19"/>
      <c r="K58" s="18">
        <v>2165.09</v>
      </c>
      <c r="L58" s="18"/>
      <c r="M58" s="17">
        <f>SUM(F58:L58)</f>
        <v>76101.84</v>
      </c>
      <c r="N58" s="16">
        <f>E58-M58</f>
        <v>1473016.09</v>
      </c>
    </row>
    <row r="59" spans="1:14" ht="18" customHeight="1" x14ac:dyDescent="0.25">
      <c r="A59" s="22" t="s">
        <v>28</v>
      </c>
      <c r="B59" s="21">
        <v>1321</v>
      </c>
      <c r="C59" s="19">
        <f>$C$4</f>
        <v>1316965.6000000001</v>
      </c>
      <c r="D59" s="19">
        <f>ROUND((163962217.2/$B$87*B59),2)</f>
        <v>1166057.8999999999</v>
      </c>
      <c r="E59" s="20">
        <f>C59+D59</f>
        <v>2483023.5</v>
      </c>
      <c r="F59" s="19">
        <v>203784</v>
      </c>
      <c r="G59" s="19">
        <v>101892</v>
      </c>
      <c r="H59" s="19">
        <v>27819.82</v>
      </c>
      <c r="I59" s="19">
        <v>11687.83</v>
      </c>
      <c r="J59" s="19">
        <v>330000</v>
      </c>
      <c r="K59" s="18">
        <v>23324.27</v>
      </c>
      <c r="L59" s="18"/>
      <c r="M59" s="17">
        <f>SUM(F59:L59)</f>
        <v>698507.92</v>
      </c>
      <c r="N59" s="16">
        <f>E59-M59</f>
        <v>1784515.58</v>
      </c>
    </row>
    <row r="60" spans="1:14" ht="18" customHeight="1" x14ac:dyDescent="0.25">
      <c r="A60" s="22" t="s">
        <v>27</v>
      </c>
      <c r="B60" s="21">
        <v>2043</v>
      </c>
      <c r="C60" s="19">
        <f>$C$4</f>
        <v>1316965.6000000001</v>
      </c>
      <c r="D60" s="19">
        <f>ROUND((163962217.2/$B$87*B60),2)</f>
        <v>1803373.42</v>
      </c>
      <c r="E60" s="20">
        <f>C60+D60</f>
        <v>3120339.02</v>
      </c>
      <c r="F60" s="19">
        <v>0</v>
      </c>
      <c r="G60" s="19">
        <v>0</v>
      </c>
      <c r="H60" s="19"/>
      <c r="I60" s="19">
        <v>13470.8</v>
      </c>
      <c r="J60" s="19"/>
      <c r="K60" s="18"/>
      <c r="L60" s="18"/>
      <c r="M60" s="17">
        <f>SUM(F60:L60)</f>
        <v>13470.8</v>
      </c>
      <c r="N60" s="16">
        <f>E60-M60</f>
        <v>3106868.22</v>
      </c>
    </row>
    <row r="61" spans="1:14" ht="18" customHeight="1" x14ac:dyDescent="0.25">
      <c r="A61" s="22" t="s">
        <v>26</v>
      </c>
      <c r="B61" s="21">
        <v>249</v>
      </c>
      <c r="C61" s="19">
        <f>$C$4</f>
        <v>1316965.6000000001</v>
      </c>
      <c r="D61" s="19">
        <f>ROUND((163962217.2/$B$87*B61),2)</f>
        <v>219794.41</v>
      </c>
      <c r="E61" s="20">
        <f>C61+D61</f>
        <v>1536760.01</v>
      </c>
      <c r="F61" s="19">
        <v>42504</v>
      </c>
      <c r="G61" s="19">
        <v>21252</v>
      </c>
      <c r="H61" s="19"/>
      <c r="I61" s="19"/>
      <c r="J61" s="19">
        <v>150000</v>
      </c>
      <c r="K61" s="18">
        <v>600</v>
      </c>
      <c r="L61" s="18"/>
      <c r="M61" s="17">
        <f>SUM(F61:L61)</f>
        <v>214356</v>
      </c>
      <c r="N61" s="16">
        <f>E61-M61</f>
        <v>1322404.01</v>
      </c>
    </row>
    <row r="62" spans="1:14" ht="18" customHeight="1" x14ac:dyDescent="0.25">
      <c r="A62" s="22" t="s">
        <v>25</v>
      </c>
      <c r="B62" s="21">
        <v>169</v>
      </c>
      <c r="C62" s="19">
        <f>$C$4</f>
        <v>1316965.6000000001</v>
      </c>
      <c r="D62" s="19">
        <f>ROUND((163962217.2/$B$87*B62),2)</f>
        <v>149177.73000000001</v>
      </c>
      <c r="E62" s="20">
        <f>C62+D62</f>
        <v>1466143.33</v>
      </c>
      <c r="F62" s="19">
        <v>26040</v>
      </c>
      <c r="G62" s="19">
        <v>13020</v>
      </c>
      <c r="H62" s="19"/>
      <c r="I62" s="19">
        <v>9088.9500000000007</v>
      </c>
      <c r="J62" s="19"/>
      <c r="K62" s="18">
        <v>1560.09</v>
      </c>
      <c r="L62" s="18"/>
      <c r="M62" s="17">
        <f>SUM(F62:L62)</f>
        <v>49709.039999999994</v>
      </c>
      <c r="N62" s="16">
        <f>E62-M62</f>
        <v>1416434.29</v>
      </c>
    </row>
    <row r="63" spans="1:14" ht="18" customHeight="1" x14ac:dyDescent="0.25">
      <c r="A63" s="22" t="s">
        <v>24</v>
      </c>
      <c r="B63" s="21">
        <v>733</v>
      </c>
      <c r="C63" s="19">
        <f>$C$4</f>
        <v>1316965.6000000001</v>
      </c>
      <c r="D63" s="19">
        <f>ROUND((163962217.2/$B$87*B63),2)</f>
        <v>647025.31000000006</v>
      </c>
      <c r="E63" s="20">
        <f>C63+D63</f>
        <v>1963990.9100000001</v>
      </c>
      <c r="F63" s="19">
        <v>120960</v>
      </c>
      <c r="G63" s="19">
        <v>60480</v>
      </c>
      <c r="H63" s="19">
        <v>17689.439999999999</v>
      </c>
      <c r="I63" s="19">
        <v>9510.6</v>
      </c>
      <c r="J63" s="19"/>
      <c r="K63" s="18">
        <v>6840.18</v>
      </c>
      <c r="L63" s="18">
        <v>3675</v>
      </c>
      <c r="M63" s="17">
        <f>SUM(F63:L63)</f>
        <v>219155.22</v>
      </c>
      <c r="N63" s="16">
        <f>E63-M63</f>
        <v>1744835.6900000002</v>
      </c>
    </row>
    <row r="64" spans="1:14" ht="18" customHeight="1" x14ac:dyDescent="0.25">
      <c r="A64" s="22" t="s">
        <v>23</v>
      </c>
      <c r="B64" s="21">
        <v>1309</v>
      </c>
      <c r="C64" s="19">
        <f>$C$4</f>
        <v>1316965.6000000001</v>
      </c>
      <c r="D64" s="19">
        <f>ROUND((163962217.2/$B$87*B64),2)</f>
        <v>1155465.3999999999</v>
      </c>
      <c r="E64" s="20">
        <f>C64+D64</f>
        <v>2472431</v>
      </c>
      <c r="F64" s="19">
        <v>204288</v>
      </c>
      <c r="G64" s="19">
        <v>102144</v>
      </c>
      <c r="H64" s="19"/>
      <c r="I64" s="19"/>
      <c r="J64" s="19"/>
      <c r="K64" s="18"/>
      <c r="L64" s="18"/>
      <c r="M64" s="17">
        <f>SUM(F64:L64)</f>
        <v>306432</v>
      </c>
      <c r="N64" s="16">
        <f>E64-M64</f>
        <v>2165999</v>
      </c>
    </row>
    <row r="65" spans="1:14" ht="18" customHeight="1" x14ac:dyDescent="0.25">
      <c r="A65" s="22" t="s">
        <v>22</v>
      </c>
      <c r="B65" s="21">
        <v>616</v>
      </c>
      <c r="C65" s="19">
        <f>$C$4</f>
        <v>1316965.6000000001</v>
      </c>
      <c r="D65" s="19">
        <f>ROUND((163962217.2/$B$87*B65),2)</f>
        <v>543748.42000000004</v>
      </c>
      <c r="E65" s="20">
        <f>C65+D65</f>
        <v>1860714.02</v>
      </c>
      <c r="F65" s="19">
        <v>96768</v>
      </c>
      <c r="G65" s="19">
        <v>48384</v>
      </c>
      <c r="H65" s="19"/>
      <c r="I65" s="19"/>
      <c r="J65" s="19">
        <v>180000</v>
      </c>
      <c r="K65" s="18">
        <v>7440</v>
      </c>
      <c r="L65" s="18"/>
      <c r="M65" s="17">
        <f>SUM(F65:L65)</f>
        <v>332592</v>
      </c>
      <c r="N65" s="16">
        <f>E65-M65</f>
        <v>1528122.02</v>
      </c>
    </row>
    <row r="66" spans="1:14" ht="18" customHeight="1" x14ac:dyDescent="0.25">
      <c r="A66" s="22" t="s">
        <v>21</v>
      </c>
      <c r="B66" s="21">
        <v>1001</v>
      </c>
      <c r="C66" s="19">
        <f>$C$4</f>
        <v>1316965.6000000001</v>
      </c>
      <c r="D66" s="19">
        <f>ROUND((163962217.2/$B$87*B66),2)</f>
        <v>883591.19</v>
      </c>
      <c r="E66" s="20">
        <f>C66+D66</f>
        <v>2200556.79</v>
      </c>
      <c r="F66" s="19">
        <v>153720</v>
      </c>
      <c r="G66" s="19">
        <v>76860</v>
      </c>
      <c r="H66" s="19"/>
      <c r="I66" s="19">
        <v>118028.58</v>
      </c>
      <c r="J66" s="19">
        <v>435000</v>
      </c>
      <c r="K66" s="18">
        <v>960</v>
      </c>
      <c r="L66" s="18"/>
      <c r="M66" s="17">
        <f>SUM(F66:L66)</f>
        <v>784568.58000000007</v>
      </c>
      <c r="N66" s="16">
        <f>E66-M66</f>
        <v>1415988.21</v>
      </c>
    </row>
    <row r="67" spans="1:14" ht="18" customHeight="1" x14ac:dyDescent="0.25">
      <c r="A67" s="22" t="s">
        <v>20</v>
      </c>
      <c r="B67" s="21">
        <v>77</v>
      </c>
      <c r="C67" s="19">
        <f>$C$4</f>
        <v>1316965.6000000001</v>
      </c>
      <c r="D67" s="19">
        <f>ROUND((163962217.2/$B$87*B67),2)</f>
        <v>67968.55</v>
      </c>
      <c r="E67" s="20">
        <f>C67+D67</f>
        <v>1384934.1500000001</v>
      </c>
      <c r="F67" s="19">
        <v>8190</v>
      </c>
      <c r="G67" s="19">
        <v>4095</v>
      </c>
      <c r="H67" s="19">
        <v>26370.65</v>
      </c>
      <c r="I67" s="19"/>
      <c r="J67" s="19"/>
      <c r="K67" s="18">
        <v>480</v>
      </c>
      <c r="L67" s="18"/>
      <c r="M67" s="17">
        <f>SUM(F67:L67)</f>
        <v>39135.65</v>
      </c>
      <c r="N67" s="16">
        <f>E67-M67</f>
        <v>1345798.5000000002</v>
      </c>
    </row>
    <row r="68" spans="1:14" ht="18" customHeight="1" x14ac:dyDescent="0.25">
      <c r="A68" s="22" t="s">
        <v>19</v>
      </c>
      <c r="B68" s="21">
        <v>2069</v>
      </c>
      <c r="C68" s="19">
        <f>$C$4</f>
        <v>1316965.6000000001</v>
      </c>
      <c r="D68" s="19">
        <f>ROUND((163962217.2/$B$87*B68),2)</f>
        <v>1826323.84</v>
      </c>
      <c r="E68" s="20">
        <f>C68+D68</f>
        <v>3143289.4400000004</v>
      </c>
      <c r="F68" s="19">
        <v>320544</v>
      </c>
      <c r="G68" s="19">
        <v>160272</v>
      </c>
      <c r="H68" s="19">
        <v>84401.38</v>
      </c>
      <c r="I68" s="19"/>
      <c r="J68" s="19"/>
      <c r="K68" s="18">
        <v>1386.09</v>
      </c>
      <c r="L68" s="18"/>
      <c r="M68" s="17">
        <f>SUM(F68:L68)</f>
        <v>566603.47</v>
      </c>
      <c r="N68" s="16">
        <f>E68-M68</f>
        <v>2576685.9700000007</v>
      </c>
    </row>
    <row r="69" spans="1:14" ht="18" customHeight="1" x14ac:dyDescent="0.25">
      <c r="A69" s="22" t="s">
        <v>18</v>
      </c>
      <c r="B69" s="21">
        <v>565</v>
      </c>
      <c r="C69" s="19">
        <f>$C$4</f>
        <v>1316965.6000000001</v>
      </c>
      <c r="D69" s="19">
        <f>ROUND((163962217.2/$B$87*B69),2)</f>
        <v>498730.29</v>
      </c>
      <c r="E69" s="20">
        <f>C69+D69</f>
        <v>1815695.8900000001</v>
      </c>
      <c r="F69" s="19">
        <v>91056</v>
      </c>
      <c r="G69" s="19">
        <v>45528</v>
      </c>
      <c r="H69" s="19">
        <v>15360.55</v>
      </c>
      <c r="I69" s="19">
        <v>4008.54</v>
      </c>
      <c r="J69" s="19"/>
      <c r="K69" s="18">
        <v>355.09</v>
      </c>
      <c r="L69" s="18"/>
      <c r="M69" s="17">
        <f>SUM(F69:L69)</f>
        <v>156308.18</v>
      </c>
      <c r="N69" s="16">
        <f>E69-M69</f>
        <v>1659387.7100000002</v>
      </c>
    </row>
    <row r="70" spans="1:14" ht="18" customHeight="1" x14ac:dyDescent="0.25">
      <c r="A70" s="22" t="s">
        <v>17</v>
      </c>
      <c r="B70" s="21">
        <v>959</v>
      </c>
      <c r="C70" s="19">
        <f>$C$4</f>
        <v>1316965.6000000001</v>
      </c>
      <c r="D70" s="19">
        <f>ROUND((163962217.2/$B$87*B70),2)</f>
        <v>846517.43</v>
      </c>
      <c r="E70" s="20">
        <f>C70+D70</f>
        <v>2163483.0300000003</v>
      </c>
      <c r="F70" s="19">
        <v>152376</v>
      </c>
      <c r="G70" s="19">
        <v>76188</v>
      </c>
      <c r="H70" s="19"/>
      <c r="I70" s="19"/>
      <c r="J70" s="19">
        <v>110000</v>
      </c>
      <c r="K70" s="18">
        <v>20734.36</v>
      </c>
      <c r="L70" s="18">
        <v>44194.7</v>
      </c>
      <c r="M70" s="17">
        <f>SUM(F70:L70)</f>
        <v>403493.06</v>
      </c>
      <c r="N70" s="16">
        <f>E70-M70</f>
        <v>1759989.9700000002</v>
      </c>
    </row>
    <row r="71" spans="1:14" ht="18" customHeight="1" x14ac:dyDescent="0.25">
      <c r="A71" s="22" t="s">
        <v>16</v>
      </c>
      <c r="B71" s="21">
        <v>331</v>
      </c>
      <c r="C71" s="19">
        <f>$C$4</f>
        <v>1316965.6000000001</v>
      </c>
      <c r="D71" s="19">
        <f>ROUND((163962217.2/$B$87*B71),2)</f>
        <v>292176.51</v>
      </c>
      <c r="E71" s="20">
        <f>C71+D71</f>
        <v>1609142.11</v>
      </c>
      <c r="F71" s="19">
        <v>51240</v>
      </c>
      <c r="G71" s="19">
        <v>25620</v>
      </c>
      <c r="H71" s="19"/>
      <c r="I71" s="19"/>
      <c r="J71" s="19"/>
      <c r="K71" s="18">
        <v>4192.18</v>
      </c>
      <c r="L71" s="18"/>
      <c r="M71" s="17">
        <f>SUM(F71:L71)</f>
        <v>81052.179999999993</v>
      </c>
      <c r="N71" s="16">
        <f>E71-M71</f>
        <v>1528089.9300000002</v>
      </c>
    </row>
    <row r="72" spans="1:14" ht="18" customHeight="1" x14ac:dyDescent="0.25">
      <c r="A72" s="22" t="s">
        <v>15</v>
      </c>
      <c r="B72" s="21">
        <v>621</v>
      </c>
      <c r="C72" s="19">
        <f>$C$4</f>
        <v>1316965.6000000001</v>
      </c>
      <c r="D72" s="19">
        <f>ROUND((163962217.2/$B$87*B72),2)</f>
        <v>548161.97</v>
      </c>
      <c r="E72" s="20">
        <f>C72+D72</f>
        <v>1865127.57</v>
      </c>
      <c r="F72" s="19">
        <v>98448</v>
      </c>
      <c r="G72" s="19">
        <v>49224</v>
      </c>
      <c r="H72" s="19"/>
      <c r="I72" s="19"/>
      <c r="J72" s="19"/>
      <c r="K72" s="18">
        <v>880.54</v>
      </c>
      <c r="L72" s="18"/>
      <c r="M72" s="17">
        <f>SUM(F72:L72)</f>
        <v>148552.54</v>
      </c>
      <c r="N72" s="16">
        <f>E72-M72</f>
        <v>1716575.03</v>
      </c>
    </row>
    <row r="73" spans="1:14" ht="18" customHeight="1" x14ac:dyDescent="0.25">
      <c r="A73" s="22" t="s">
        <v>14</v>
      </c>
      <c r="B73" s="21">
        <v>475</v>
      </c>
      <c r="C73" s="19">
        <f>$C$4</f>
        <v>1316965.6000000001</v>
      </c>
      <c r="D73" s="19">
        <f>ROUND((163962217.2/$B$87*B73),2)</f>
        <v>419286.53</v>
      </c>
      <c r="E73" s="20">
        <f>C73+D73</f>
        <v>1736252.1300000001</v>
      </c>
      <c r="F73" s="19">
        <v>73752</v>
      </c>
      <c r="G73" s="19">
        <v>36876</v>
      </c>
      <c r="H73" s="19"/>
      <c r="I73" s="19">
        <v>1969</v>
      </c>
      <c r="J73" s="19">
        <v>150000</v>
      </c>
      <c r="K73" s="18">
        <v>10440</v>
      </c>
      <c r="L73" s="18"/>
      <c r="M73" s="17">
        <f>SUM(F73:L73)</f>
        <v>273037</v>
      </c>
      <c r="N73" s="16">
        <f>E73-M73</f>
        <v>1463215.1300000001</v>
      </c>
    </row>
    <row r="74" spans="1:14" ht="18" customHeight="1" x14ac:dyDescent="0.25">
      <c r="A74" s="22" t="s">
        <v>13</v>
      </c>
      <c r="B74" s="21">
        <v>52</v>
      </c>
      <c r="C74" s="19">
        <f>$C$4</f>
        <v>1316965.6000000001</v>
      </c>
      <c r="D74" s="19">
        <f>ROUND((163962217.2/$B$87*B74),2)</f>
        <v>45900.84</v>
      </c>
      <c r="E74" s="20">
        <f>C74+D74</f>
        <v>1362866.4400000002</v>
      </c>
      <c r="F74" s="19">
        <v>8736</v>
      </c>
      <c r="G74" s="19">
        <v>4368</v>
      </c>
      <c r="H74" s="19"/>
      <c r="I74" s="19">
        <v>3771.42</v>
      </c>
      <c r="J74" s="19"/>
      <c r="K74" s="18">
        <v>480</v>
      </c>
      <c r="L74" s="18"/>
      <c r="M74" s="17">
        <f>SUM(F74:L74)</f>
        <v>17355.419999999998</v>
      </c>
      <c r="N74" s="16">
        <f>E74-M74</f>
        <v>1345511.0200000003</v>
      </c>
    </row>
    <row r="75" spans="1:14" ht="18" customHeight="1" x14ac:dyDescent="0.25">
      <c r="A75" s="22" t="s">
        <v>12</v>
      </c>
      <c r="B75" s="21">
        <v>282</v>
      </c>
      <c r="C75" s="19">
        <f>$C$4</f>
        <v>1316965.6000000001</v>
      </c>
      <c r="D75" s="19">
        <f>ROUND((163962217.2/$B$87*B75),2)</f>
        <v>248923.79</v>
      </c>
      <c r="E75" s="20">
        <f>C75+D75</f>
        <v>1565889.3900000001</v>
      </c>
      <c r="F75" s="19">
        <v>40992</v>
      </c>
      <c r="G75" s="19">
        <v>20496</v>
      </c>
      <c r="H75" s="19"/>
      <c r="I75" s="19">
        <v>857.6</v>
      </c>
      <c r="J75" s="19"/>
      <c r="K75" s="18">
        <v>840</v>
      </c>
      <c r="L75" s="18"/>
      <c r="M75" s="17">
        <f>SUM(F75:L75)</f>
        <v>63185.599999999999</v>
      </c>
      <c r="N75" s="16">
        <f>E75-M75</f>
        <v>1502703.79</v>
      </c>
    </row>
    <row r="76" spans="1:14" ht="18" customHeight="1" x14ac:dyDescent="0.25">
      <c r="A76" s="22" t="s">
        <v>11</v>
      </c>
      <c r="B76" s="21">
        <v>381</v>
      </c>
      <c r="C76" s="19">
        <f>$C$4</f>
        <v>1316965.6000000001</v>
      </c>
      <c r="D76" s="19">
        <f>ROUND((163962217.2/$B$87*B76),2)</f>
        <v>336311.93</v>
      </c>
      <c r="E76" s="20">
        <f>C76+D76</f>
        <v>1653277.53</v>
      </c>
      <c r="F76" s="19">
        <v>61152</v>
      </c>
      <c r="G76" s="19">
        <v>30576</v>
      </c>
      <c r="H76" s="19"/>
      <c r="I76" s="19"/>
      <c r="J76" s="19"/>
      <c r="K76" s="18">
        <v>4200.3599999999997</v>
      </c>
      <c r="L76" s="18"/>
      <c r="M76" s="17">
        <f>SUM(F76:L76)</f>
        <v>95928.36</v>
      </c>
      <c r="N76" s="16">
        <f>E76-M76</f>
        <v>1557349.17</v>
      </c>
    </row>
    <row r="77" spans="1:14" ht="18" customHeight="1" x14ac:dyDescent="0.25">
      <c r="A77" s="22" t="s">
        <v>10</v>
      </c>
      <c r="B77" s="21">
        <v>626</v>
      </c>
      <c r="C77" s="19">
        <f>$C$4</f>
        <v>1316965.6000000001</v>
      </c>
      <c r="D77" s="19">
        <f>ROUND((163962217.2/$B$87*B77),2)</f>
        <v>552575.51</v>
      </c>
      <c r="E77" s="20">
        <f>C77+D77</f>
        <v>1869541.11</v>
      </c>
      <c r="F77" s="19">
        <v>100632</v>
      </c>
      <c r="G77" s="19">
        <v>50316</v>
      </c>
      <c r="H77" s="19">
        <v>119536.06</v>
      </c>
      <c r="I77" s="19"/>
      <c r="J77" s="19">
        <v>140000</v>
      </c>
      <c r="K77" s="18"/>
      <c r="L77" s="18">
        <v>2950</v>
      </c>
      <c r="M77" s="17">
        <f>SUM(F77:L77)</f>
        <v>413434.06</v>
      </c>
      <c r="N77" s="16">
        <f>E77-M77</f>
        <v>1456107.05</v>
      </c>
    </row>
    <row r="78" spans="1:14" ht="18" customHeight="1" x14ac:dyDescent="0.25">
      <c r="A78" s="22" t="s">
        <v>9</v>
      </c>
      <c r="B78" s="21">
        <v>368</v>
      </c>
      <c r="C78" s="19">
        <f>$C$4</f>
        <v>1316965.6000000001</v>
      </c>
      <c r="D78" s="19">
        <f>ROUND((163962217.2/$B$87*B78),2)</f>
        <v>324836.71999999997</v>
      </c>
      <c r="E78" s="20">
        <f>C78+D78</f>
        <v>1641802.32</v>
      </c>
      <c r="F78" s="19">
        <v>52752</v>
      </c>
      <c r="G78" s="19">
        <v>26376</v>
      </c>
      <c r="H78" s="19">
        <v>9404.9</v>
      </c>
      <c r="I78" s="19"/>
      <c r="J78" s="19">
        <v>145000</v>
      </c>
      <c r="K78" s="18">
        <v>7190</v>
      </c>
      <c r="L78" s="18">
        <v>48893.5</v>
      </c>
      <c r="M78" s="17">
        <f>SUM(F78:L78)</f>
        <v>289616.40000000002</v>
      </c>
      <c r="N78" s="16">
        <f>E78-M78</f>
        <v>1352185.92</v>
      </c>
    </row>
    <row r="79" spans="1:14" ht="18" customHeight="1" x14ac:dyDescent="0.25">
      <c r="A79" s="22" t="s">
        <v>8</v>
      </c>
      <c r="B79" s="21">
        <v>160</v>
      </c>
      <c r="C79" s="19">
        <f>$C$4</f>
        <v>1316965.6000000001</v>
      </c>
      <c r="D79" s="19">
        <f>ROUND((163962217.2/$B$87*B79),2)</f>
        <v>141233.35999999999</v>
      </c>
      <c r="E79" s="20">
        <f>C79+D79</f>
        <v>1458198.96</v>
      </c>
      <c r="F79" s="19">
        <v>25872</v>
      </c>
      <c r="G79" s="19">
        <v>12936</v>
      </c>
      <c r="H79" s="19"/>
      <c r="I79" s="19"/>
      <c r="J79" s="19"/>
      <c r="K79" s="18">
        <v>1320</v>
      </c>
      <c r="L79" s="18"/>
      <c r="M79" s="17">
        <f>SUM(F79:L79)</f>
        <v>40128</v>
      </c>
      <c r="N79" s="16">
        <f>E79-M79</f>
        <v>1418070.96</v>
      </c>
    </row>
    <row r="80" spans="1:14" ht="18" customHeight="1" x14ac:dyDescent="0.25">
      <c r="A80" s="22" t="s">
        <v>7</v>
      </c>
      <c r="B80" s="21">
        <v>49</v>
      </c>
      <c r="C80" s="19">
        <f>$C$4</f>
        <v>1316965.6000000001</v>
      </c>
      <c r="D80" s="19">
        <f>ROUND((163962217.2/$B$87*B80),2)</f>
        <v>43252.72</v>
      </c>
      <c r="E80" s="20">
        <f>C80+D80</f>
        <v>1360218.32</v>
      </c>
      <c r="F80" s="19">
        <v>8736</v>
      </c>
      <c r="G80" s="19">
        <v>4368</v>
      </c>
      <c r="H80" s="19"/>
      <c r="I80" s="19"/>
      <c r="J80" s="19"/>
      <c r="K80" s="18">
        <v>120</v>
      </c>
      <c r="L80" s="18"/>
      <c r="M80" s="17">
        <f>SUM(F80:L80)</f>
        <v>13224</v>
      </c>
      <c r="N80" s="16">
        <f>E80-M80</f>
        <v>1346994.32</v>
      </c>
    </row>
    <row r="81" spans="1:14" ht="18" customHeight="1" x14ac:dyDescent="0.25">
      <c r="A81" s="22" t="s">
        <v>6</v>
      </c>
      <c r="B81" s="21">
        <v>164</v>
      </c>
      <c r="C81" s="19">
        <f>$C$4</f>
        <v>1316965.6000000001</v>
      </c>
      <c r="D81" s="19">
        <f>ROUND((163962217.2/$B$87*B81),2)</f>
        <v>144764.19</v>
      </c>
      <c r="E81" s="20">
        <f>C81+D81</f>
        <v>1461729.79</v>
      </c>
      <c r="F81" s="19">
        <v>24360</v>
      </c>
      <c r="G81" s="19">
        <v>12180</v>
      </c>
      <c r="H81" s="19">
        <v>32847.86</v>
      </c>
      <c r="I81" s="19">
        <v>814.48</v>
      </c>
      <c r="J81" s="19">
        <v>120000</v>
      </c>
      <c r="K81" s="18">
        <v>2040.09</v>
      </c>
      <c r="L81" s="18"/>
      <c r="M81" s="17">
        <f>SUM(F81:L81)</f>
        <v>192242.43</v>
      </c>
      <c r="N81" s="16">
        <f>E81-M81</f>
        <v>1269487.3600000001</v>
      </c>
    </row>
    <row r="82" spans="1:14" ht="18" customHeight="1" x14ac:dyDescent="0.25">
      <c r="A82" s="22" t="s">
        <v>5</v>
      </c>
      <c r="B82" s="21">
        <v>390</v>
      </c>
      <c r="C82" s="19">
        <f>$C$4</f>
        <v>1316965.6000000001</v>
      </c>
      <c r="D82" s="19">
        <f>ROUND((163962217.2/$B$87*B82),2)</f>
        <v>344256.31</v>
      </c>
      <c r="E82" s="20">
        <f>C82+D82</f>
        <v>1661221.9100000001</v>
      </c>
      <c r="F82" s="19">
        <v>59304</v>
      </c>
      <c r="G82" s="19">
        <v>29652</v>
      </c>
      <c r="H82" s="19"/>
      <c r="I82" s="19">
        <v>9822.99</v>
      </c>
      <c r="J82" s="19"/>
      <c r="K82" s="18">
        <v>895.27</v>
      </c>
      <c r="L82" s="18"/>
      <c r="M82" s="17">
        <f>SUM(F82:L82)</f>
        <v>99674.260000000009</v>
      </c>
      <c r="N82" s="16">
        <f>E82-M82</f>
        <v>1561547.6500000001</v>
      </c>
    </row>
    <row r="83" spans="1:14" ht="18" customHeight="1" x14ac:dyDescent="0.25">
      <c r="A83" s="22" t="s">
        <v>4</v>
      </c>
      <c r="B83" s="21">
        <v>250</v>
      </c>
      <c r="C83" s="19">
        <f>$C$4</f>
        <v>1316965.6000000001</v>
      </c>
      <c r="D83" s="19">
        <f>ROUND((163962217.2/$B$87*B83),2)</f>
        <v>220677.12</v>
      </c>
      <c r="E83" s="20">
        <f>C83+D83</f>
        <v>1537642.7200000002</v>
      </c>
      <c r="F83" s="19">
        <v>39480</v>
      </c>
      <c r="G83" s="19">
        <v>19740</v>
      </c>
      <c r="H83" s="19"/>
      <c r="I83" s="19">
        <v>8081.72</v>
      </c>
      <c r="J83" s="19"/>
      <c r="K83" s="18"/>
      <c r="L83" s="18"/>
      <c r="M83" s="17">
        <f>SUM(F83:L83)</f>
        <v>67301.72</v>
      </c>
      <c r="N83" s="16">
        <f>E83-M83</f>
        <v>1470341.0000000002</v>
      </c>
    </row>
    <row r="84" spans="1:14" ht="18" customHeight="1" x14ac:dyDescent="0.25">
      <c r="A84" s="22" t="s">
        <v>3</v>
      </c>
      <c r="B84" s="21">
        <v>159</v>
      </c>
      <c r="C84" s="19">
        <f>$C$4</f>
        <v>1316965.6000000001</v>
      </c>
      <c r="D84" s="19">
        <f>ROUND((163962217.2/$B$87*B84),2)</f>
        <v>140350.65</v>
      </c>
      <c r="E84" s="20">
        <f>C84+D84</f>
        <v>1457316.25</v>
      </c>
      <c r="F84" s="19">
        <v>24696</v>
      </c>
      <c r="G84" s="19">
        <v>12348</v>
      </c>
      <c r="H84" s="19"/>
      <c r="I84" s="19">
        <v>23691.13</v>
      </c>
      <c r="J84" s="19"/>
      <c r="K84" s="18">
        <v>591.09</v>
      </c>
      <c r="L84" s="18"/>
      <c r="M84" s="17">
        <f>SUM(F84:L84)</f>
        <v>61326.22</v>
      </c>
      <c r="N84" s="16">
        <f>E84-M84</f>
        <v>1395990.03</v>
      </c>
    </row>
    <row r="85" spans="1:14" ht="18" customHeight="1" x14ac:dyDescent="0.25">
      <c r="A85" s="22" t="s">
        <v>2</v>
      </c>
      <c r="B85" s="21">
        <v>795</v>
      </c>
      <c r="C85" s="19">
        <f>$C$4</f>
        <v>1316965.6000000001</v>
      </c>
      <c r="D85" s="19">
        <f>ROUND((163962217.2/$B$87*B85),2)</f>
        <v>701753.24</v>
      </c>
      <c r="E85" s="20">
        <f>C85+D85</f>
        <v>2018718.84</v>
      </c>
      <c r="F85" s="19">
        <v>121128</v>
      </c>
      <c r="G85" s="19">
        <v>60564</v>
      </c>
      <c r="H85" s="19"/>
      <c r="I85" s="19">
        <v>8611.36</v>
      </c>
      <c r="J85" s="19">
        <v>160000</v>
      </c>
      <c r="K85" s="18">
        <v>600</v>
      </c>
      <c r="L85" s="18"/>
      <c r="M85" s="17">
        <f>SUM(F85:L85)</f>
        <v>350903.36</v>
      </c>
      <c r="N85" s="16">
        <f>E85-M85</f>
        <v>1667815.48</v>
      </c>
    </row>
    <row r="86" spans="1:14" ht="18" customHeight="1" thickBot="1" x14ac:dyDescent="0.3">
      <c r="A86" s="15" t="s">
        <v>1</v>
      </c>
      <c r="B86" s="14">
        <v>379</v>
      </c>
      <c r="C86" s="12">
        <f>$C$4</f>
        <v>1316965.6000000001</v>
      </c>
      <c r="D86" s="12">
        <f>ROUND((163962217.2/$B$87*B86),2)</f>
        <v>334546.51</v>
      </c>
      <c r="E86" s="13">
        <f>C86+D86</f>
        <v>1651512.11</v>
      </c>
      <c r="F86" s="12">
        <v>59472</v>
      </c>
      <c r="G86" s="12">
        <v>29736</v>
      </c>
      <c r="H86" s="12">
        <v>79867.78</v>
      </c>
      <c r="I86" s="12">
        <v>363</v>
      </c>
      <c r="J86" s="12"/>
      <c r="K86" s="11"/>
      <c r="L86" s="11"/>
      <c r="M86" s="10">
        <f>SUM(F86:L86)</f>
        <v>169438.78</v>
      </c>
      <c r="N86" s="9">
        <f>E86-M86</f>
        <v>1482073.33</v>
      </c>
    </row>
    <row r="87" spans="1:14" ht="26.25" customHeight="1" thickBot="1" x14ac:dyDescent="0.3">
      <c r="A87" s="8" t="s">
        <v>0</v>
      </c>
      <c r="B87" s="7">
        <f>SUM(B4:B86)</f>
        <v>185749</v>
      </c>
      <c r="C87" s="6">
        <f>SUM(C4:C86)</f>
        <v>109308144.79999986</v>
      </c>
      <c r="D87" s="6">
        <f>SUM(D4:D86)</f>
        <v>163962217.19000006</v>
      </c>
      <c r="E87" s="6">
        <f>SUM(E4:E86)</f>
        <v>273270361.99000001</v>
      </c>
      <c r="F87" s="5">
        <f>SUM(F4:F86)</f>
        <v>28716660</v>
      </c>
      <c r="G87" s="5">
        <f>SUM(G4:G86)</f>
        <v>14358330</v>
      </c>
      <c r="H87" s="5">
        <f>SUM(H4:H86)</f>
        <v>879586.98000000021</v>
      </c>
      <c r="I87" s="5">
        <f>SUM(I4:I86)</f>
        <v>897797.82</v>
      </c>
      <c r="J87" s="5">
        <f>SUM(J4:J86)</f>
        <v>8200000</v>
      </c>
      <c r="K87" s="5">
        <f>SUM(K4:K86)</f>
        <v>454741.45000000007</v>
      </c>
      <c r="L87" s="5">
        <f>SUM(L4:L86)</f>
        <v>308509.2</v>
      </c>
      <c r="M87" s="4">
        <f>SUM(M4:M86)</f>
        <v>53815625.449999988</v>
      </c>
      <c r="N87" s="4">
        <f>SUM(N4:N86)</f>
        <v>219454736.54000005</v>
      </c>
    </row>
  </sheetData>
  <sheetProtection password="CE2A" sheet="1" objects="1" scenarios="1"/>
  <autoFilter ref="A3:N87"/>
  <mergeCells count="15">
    <mergeCell ref="I2:I3"/>
    <mergeCell ref="L2:L3"/>
    <mergeCell ref="M2:M3"/>
    <mergeCell ref="K2:K3"/>
    <mergeCell ref="N2:N3"/>
    <mergeCell ref="A1:N1"/>
    <mergeCell ref="H2:H3"/>
    <mergeCell ref="G2:G3"/>
    <mergeCell ref="F2:F3"/>
    <mergeCell ref="E2:E3"/>
    <mergeCell ref="D2:D3"/>
    <mergeCell ref="C2:C3"/>
    <mergeCell ref="B2:B3"/>
    <mergeCell ref="A2:A3"/>
    <mergeCell ref="J2:J3"/>
  </mergeCells>
  <conditionalFormatting sqref="N2 N4:N73 N75:N65536">
    <cfRule type="cellIs" dxfId="1" priority="2" stopIfTrue="1" operator="lessThan">
      <formula>0</formula>
    </cfRule>
  </conditionalFormatting>
  <conditionalFormatting sqref="N74">
    <cfRule type="cellIs" dxfId="0" priority="1" stopIfTrue="1" operator="lessThan">
      <formula>0</formula>
    </cfRule>
  </conditionalFormatting>
  <printOptions horizontalCentered="1"/>
  <pageMargins left="0" right="0" top="0.59055118110236227" bottom="0.39370078740157483" header="0.31496062992125984" footer="0.11811023622047245"/>
  <pageSetup paperSize="9" scale="59" fitToHeight="4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Dağıtım ve Kesinti Tablosu</vt:lpstr>
      <vt:lpstr>'Dağıtım ve Kesinti Tablosu'!Yazdırma_Başlıkları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Abdurrahman KARİP</dc:creator>
  <cp:lastModifiedBy>Abdurrahman KARİP</cp:lastModifiedBy>
  <dcterms:created xsi:type="dcterms:W3CDTF">2024-01-12T16:21:03Z</dcterms:created>
  <dcterms:modified xsi:type="dcterms:W3CDTF">2024-01-12T16:21:28Z</dcterms:modified>
</cp:coreProperties>
</file>